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1. Paramétrage client" sheetId="2" state="visible" r:id="rId4"/>
    <sheet name="2. Contrats-facturation" sheetId="3" state="visible" r:id="rId5"/>
    <sheet name="3. Retenues de garantie" sheetId="4" state="visible" r:id="rId6"/>
    <sheet name="4. Taux de couverture" sheetId="5" state="visible" r:id="rId7"/>
    <sheet name="5. Bilan de fin de chantier" sheetId="6" state="visible" r:id="rId8"/>
    <sheet name="6. Conformité sous-traitants" sheetId="7" state="visible" r:id="rId9"/>
    <sheet name="7. Tarifs et script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<sst xmlns="http://schemas.openxmlformats.org/spreadsheetml/2006/main" count="201" uniqueCount="183">
  <si>
    <t xml:space="preserve">Le Kit chantier du comptable du BTP</t>
  </si>
  <si>
    <t xml:space="preserve">Les sept outils cités dans le livre, construits et prêts à l'emploi.</t>
  </si>
  <si>
    <t xml:space="preserve">COMMENT LIRE LES COULEURS</t>
  </si>
  <si>
    <t xml:space="preserve">Texte bleu — c'est à vous de le saisir.</t>
  </si>
  <si>
    <t xml:space="preserve">Texte noir en gras — c'est calculé. N'y touchez pas : vous effaceriez une formule.</t>
  </si>
  <si>
    <t xml:space="preserve">Fond jaune — l'hypothèse qui pilote la feuille. Changez-la et tout se recalcule.</t>
  </si>
  <si>
    <t xml:space="preserve">COMMENT COMMENCER</t>
  </si>
  <si>
    <t xml:space="preserve">Chaque feuille porte une ligne d'exemple, en italique, avec des valeurs réalistes.</t>
  </si>
  <si>
    <t xml:space="preserve">Elle vous montre le format attendu. Écrasez-la dès que vous avez vos propres données.</t>
  </si>
  <si>
    <t xml:space="preserve">Une seule règle : un chantier = un code, et le même code partout. LEF-24, par exemple.</t>
  </si>
  <si>
    <t xml:space="preserve">LES SEPT OUTILS</t>
  </si>
  <si>
    <t xml:space="preserve">1. Paramétrage client — la checklist en sept points du chapitre 12.</t>
  </si>
  <si>
    <t xml:space="preserve">2. Contrats-facturation — une ligne par chantier ; attrape l'avenant que personne n'a noté.</t>
  </si>
  <si>
    <t xml:space="preserve">3. Retenues de garantie — dans les deux sens, avec dates, montants et statuts.</t>
  </si>
  <si>
    <t xml:space="preserve">4. Taux de couverture — les frais généraux de l'an dernier entrent, le taux de cette année sort.</t>
  </si>
  <si>
    <t xml:space="preserve">5. Bilan de fin de chantier — la page qui fait rechiffrer au client son devis suivant.</t>
  </si>
  <si>
    <t xml:space="preserve">6. Conformité sous-traitants — pièces et échéances, pour la France, la Belgique, la Suisse et le Québec.</t>
  </si>
  <si>
    <t xml:space="preserve">7. Tarifs et scripts — les trois niveaux et chaque phrase utile, sur une feuille.</t>
  </si>
  <si>
    <t xml:space="preserve">CE QUE CE CLASSEUR N'EST PAS</t>
  </si>
  <si>
    <t xml:space="preserve">Ce n'est pas un logiciel comptable, ni un avis comptable, fiscal, social ou juridique.</t>
  </si>
  <si>
    <t xml:space="preserve">C'est un outil de suivi et de restitution. Le traitement comptable d'un acompte, d'une</t>
  </si>
  <si>
    <t xml:space="preserve">retenue ou d'un produit dépend du contrat, de la méthode et de la juridiction : cette</t>
  </si>
  <si>
    <t xml:space="preserve">décision revient à l'expert-comptable ou au conseil du client.</t>
  </si>
  <si>
    <t xml:space="preserve">Les conditions d'exercice diffèrent selon les pays — voyez « Où vous exercez » dans le livre.</t>
  </si>
  <si>
    <t xml:space="preserve">Montants en euros. Changez le format des cellules si vous travaillez en CHF ou en dollars canadiens.</t>
  </si>
  <si>
    <t xml:space="preserve">Paperkeel Press · Le comptable du BTP · édition de langue française 2026</t>
  </si>
  <si>
    <t xml:space="preserve">Checklist de paramétrage client</t>
  </si>
  <si>
    <t xml:space="preserve">Chapitre 12. Un dossier n'est pas ouvert tant que les sept lignes ne sont pas faites.</t>
  </si>
  <si>
    <t xml:space="preserve">#</t>
  </si>
  <si>
    <t xml:space="preserve">Point de configuration</t>
  </si>
  <si>
    <t xml:space="preserve">Fait ?</t>
  </si>
  <si>
    <t xml:space="preserve">Date</t>
  </si>
  <si>
    <t xml:space="preserve">Note</t>
  </si>
  <si>
    <t xml:space="preserve">Suivi des chantiers activé ; convention de nommage définie (code + nom, par exemple LEF-24 Cuisine Lefèvre) ; chantiers terminés archivés.</t>
  </si>
  <si>
    <t xml:space="preserve">Non</t>
  </si>
  <si>
    <t xml:space="preserve">Plan de comptes aligné sur les cinq postes — matériaux, main-d'œuvre, sous-traitants, équipements, autres coûts directs — frais généraux nettement séparés.</t>
  </si>
  <si>
    <t xml:space="preserve">Circuit des acomptes ou du passif de contrat défini selon la politique documentée du client ; cycle réception et libération testé une fois.</t>
  </si>
  <si>
    <t xml:space="preserve">Sous-registre des retenues créé ; droits conditionnels et créances exigibles séparés ; retenues sur sous-traitants suivies ; conditions et dates de libération documentées.</t>
  </si>
  <si>
    <t xml:space="preserve">Tableau contrats-facturation construit pour chaque chantier actif : montant du contrat, avenants, facturé à ce jour, reste à facturer, impayés.</t>
  </si>
  <si>
    <t xml:space="preserve">Saisie des factures configurée pour que le champ chantier soit obligatoire ou impossible à manquer.</t>
  </si>
  <si>
    <t xml:space="preserve">Dossier mensuel modélisé : rentabilité par chantier, coûts contre budget par poste, factures à recevoir, calendrier des retenues.</t>
  </si>
  <si>
    <t xml:space="preserve">Dossier prêt à ouvrir ?</t>
  </si>
  <si>
    <t xml:space="preserve">Tableau contrats-facturation</t>
  </si>
  <si>
    <t xml:space="preserve">Chapitres 7 et 11. Une ligne par chantier actif. La colonne « Avenants » est celle qui rapporte.</t>
  </si>
  <si>
    <t xml:space="preserve">Code</t>
  </si>
  <si>
    <t xml:space="preserve">Chantier</t>
  </si>
  <si>
    <t xml:space="preserve">Client</t>
  </si>
  <si>
    <t xml:space="preserve">Montant initial</t>
  </si>
  <si>
    <t xml:space="preserve">Avenants approuvés</t>
  </si>
  <si>
    <t xml:space="preserve">Montant ajusté</t>
  </si>
  <si>
    <t xml:space="preserve">Facturé à ce jour</t>
  </si>
  <si>
    <t xml:space="preserve">Reste à facturer</t>
  </si>
  <si>
    <t xml:space="preserve">Encaissé</t>
  </si>
  <si>
    <t xml:space="preserve">Impayé</t>
  </si>
  <si>
    <t xml:space="preserve">Jours depuis dernière situation</t>
  </si>
  <si>
    <t xml:space="preserve">Alerte</t>
  </si>
  <si>
    <t xml:space="preserve">LEF-24</t>
  </si>
  <si>
    <t xml:space="preserve">Cuisine Lefèvre</t>
  </si>
  <si>
    <t xml:space="preserve">Famille Lefèvre</t>
  </si>
  <si>
    <t xml:space="preserve">TOTAUX</t>
  </si>
  <si>
    <t xml:space="preserve">Le montant ajusté, le reste à facturer, l'impayé et l'alerte se calculent seuls. Saisissez seulement les colonnes bleues.</t>
  </si>
  <si>
    <t xml:space="preserve">Calendrier des retenues de garantie</t>
  </si>
  <si>
    <t xml:space="preserve">Chapitre 8. Dans les deux sens : ce qu'on vous retient, et ce que vous retenez à vos sous-traitants.</t>
  </si>
  <si>
    <t xml:space="preserve">Sens</t>
  </si>
  <si>
    <t xml:space="preserve">Code chantier</t>
  </si>
  <si>
    <t xml:space="preserve">Contrepartie</t>
  </si>
  <si>
    <t xml:space="preserve">Base retenue</t>
  </si>
  <si>
    <t xml:space="preserve">Taux</t>
  </si>
  <si>
    <t xml:space="preserve">Montant retenu</t>
  </si>
  <si>
    <t xml:space="preserve">Libérable le</t>
  </si>
  <si>
    <t xml:space="preserve">Statut</t>
  </si>
  <si>
    <t xml:space="preserve">Jours restants</t>
  </si>
  <si>
    <t xml:space="preserve">Action</t>
  </si>
  <si>
    <t xml:space="preserve">À recevoir (client)</t>
  </si>
  <si>
    <t xml:space="preserve">Conditionnel</t>
  </si>
  <si>
    <t xml:space="preserve">Total à recevoir</t>
  </si>
  <si>
    <t xml:space="preserve">Total à payer</t>
  </si>
  <si>
    <t xml:space="preserve">Position nette</t>
  </si>
  <si>
    <t xml:space="preserve">« Conditionnel » et « exigible » ne sont pas la même chose. La qualification relève de l'expert-comptable du client : cette feuille suit, elle ne tranche pas.</t>
  </si>
  <si>
    <t xml:space="preserve">Calculateur du taux de couverture des frais généraux</t>
  </si>
  <si>
    <t xml:space="preserve">Chapitre 6. Les frais généraux de l'an dernier entrent ; le taux à appliquer cette année sort.</t>
  </si>
  <si>
    <t xml:space="preserve">FRAIS GÉNÉRAUX ANNUELS (hors coûts directs)</t>
  </si>
  <si>
    <t xml:space="preserve">Loyer, bureaux, dépôt</t>
  </si>
  <si>
    <t xml:space="preserve">Tout ce qui ne se rattache pas à un chantier.</t>
  </si>
  <si>
    <t xml:space="preserve">Assurances de l'entreprise</t>
  </si>
  <si>
    <t xml:space="preserve">Hors assurances refacturées à un chantier.</t>
  </si>
  <si>
    <t xml:space="preserve">Véhicules, carburant, entretien non affectés</t>
  </si>
  <si>
    <t xml:space="preserve">Salaires administratifs et direction</t>
  </si>
  <si>
    <t xml:space="preserve">La part non productive uniquement.</t>
  </si>
  <si>
    <t xml:space="preserve">Logiciels, honoraires, banque, divers</t>
  </si>
  <si>
    <t xml:space="preserve">Total des frais généraux</t>
  </si>
  <si>
    <t xml:space="preserve">Calculé.</t>
  </si>
  <si>
    <t xml:space="preserve">COÛTS DIRECTS ANNUELS PRÉVUS</t>
  </si>
  <si>
    <t xml:space="preserve">Matériaux</t>
  </si>
  <si>
    <t xml:space="preserve">Main-d'œuvre productive</t>
  </si>
  <si>
    <t xml:space="preserve">Sous-traitants</t>
  </si>
  <si>
    <t xml:space="preserve">Équipements et engins</t>
  </si>
  <si>
    <t xml:space="preserve">Autres coûts directs</t>
  </si>
  <si>
    <t xml:space="preserve">Permis, évacuation, installations de chantier.</t>
  </si>
  <si>
    <t xml:space="preserve">Total des coûts directs prévus</t>
  </si>
  <si>
    <t xml:space="preserve">LE TAUX</t>
  </si>
  <si>
    <t xml:space="preserve">Taux de couverture des frais généraux</t>
  </si>
  <si>
    <t xml:space="preserve">C'est une MAJORATION SUR COÛTS, pas une marge. Appliquez-la aux coûts directs d'un devis.</t>
  </si>
  <si>
    <t xml:space="preserve">Vérification : sur 10 000 € de coûts directs, ajoutez</t>
  </si>
  <si>
    <t xml:space="preserve">Le montant à ajouter au devis pour couvrir la structure.</t>
  </si>
  <si>
    <t xml:space="preserve">Ne soustrayez jamais une majoration d'une marge, ni l'inverse. Nommez la base à voix haute à chaque fois.</t>
  </si>
  <si>
    <t xml:space="preserve">Bilan de fin de chantier</t>
  </si>
  <si>
    <t xml:space="preserve">Chapitre 11. La page qui fait rechiffrer au client son devis suivant.</t>
  </si>
  <si>
    <t xml:space="preserve">LEF-24 Cuisine Lefèvre</t>
  </si>
  <si>
    <t xml:space="preserve">Poste de coût</t>
  </si>
  <si>
    <t xml:space="preserve">Devis</t>
  </si>
  <si>
    <t xml:space="preserve">Réel</t>
  </si>
  <si>
    <t xml:space="preserve">Écart</t>
  </si>
  <si>
    <t xml:space="preserve">Écart %</t>
  </si>
  <si>
    <t xml:space="preserve">Ce qui l'explique</t>
  </si>
  <si>
    <t xml:space="preserve">Main-d'œuvre</t>
  </si>
  <si>
    <t xml:space="preserve">Équipements</t>
  </si>
  <si>
    <t xml:space="preserve">Total des coûts</t>
  </si>
  <si>
    <t xml:space="preserve">Prix de vente au client</t>
  </si>
  <si>
    <t xml:space="preserve">Marge brute</t>
  </si>
  <si>
    <t xml:space="preserve">Marge brute en % du prix</t>
  </si>
  <si>
    <t xml:space="preserve">LA PHRASE À DIRE AU CLIENT</t>
  </si>
  <si>
    <t xml:space="preserve">Registre de conformité des sous-traitants</t>
  </si>
  <si>
    <t xml:space="preserve">Chapitre 9. La structure ne change pas d'un pays à l'autre ; seules les pièces changent.</t>
  </si>
  <si>
    <t xml:space="preserve">Sous-traitant</t>
  </si>
  <si>
    <t xml:space="preserve">Marché</t>
  </si>
  <si>
    <t xml:space="preserve">Identifiant entreprise</t>
  </si>
  <si>
    <t xml:space="preserve">Pièce de vigilance</t>
  </si>
  <si>
    <t xml:space="preserve">Obtenue le</t>
  </si>
  <si>
    <t xml:space="preserve">Expire le</t>
  </si>
  <si>
    <t xml:space="preserve">Assurance</t>
  </si>
  <si>
    <t xml:space="preserve">Plomberie Marchand</t>
  </si>
  <si>
    <t xml:space="preserve">France</t>
  </si>
  <si>
    <t xml:space="preserve">SIRET 812 445 907 00023</t>
  </si>
  <si>
    <t xml:space="preserve">Attestation de vigilance Urssaf</t>
  </si>
  <si>
    <t xml:space="preserve">Décennale + RC pro</t>
  </si>
  <si>
    <t xml:space="preserve">CE QU'IL FAUT COLLECTER, SELON LE MARCHÉ</t>
  </si>
  <si>
    <t xml:space="preserve">Attestation de vigilance Urssaf (tous les 6 mois) · Kbis · décennale et RC pro · liste nominative des salariés étrangers le cas échéant</t>
  </si>
  <si>
    <t xml:space="preserve">Belgique</t>
  </si>
  <si>
    <t xml:space="preserve">Numéro BCE et enregistrement · attestation ONSS · assurances · obligation de retenue sur facture en cas de dettes sociales ou fiscales</t>
  </si>
  <si>
    <t xml:space="preserve">Suisse</t>
  </si>
  <si>
    <t xml:space="preserve">Extrait du registre du commerce ou numéro IDE · attestations AVS, LPP et LAA · conventions collectives du corps de métier</t>
  </si>
  <si>
    <t xml:space="preserve">Québec</t>
  </si>
  <si>
    <t xml:space="preserve">Licence RBQ valide et de la bonne sous-catégorie · attestation de Revenu Québec · certificats CCQ · couverture CNESST</t>
  </si>
  <si>
    <t xml:space="preserve">Aucune de ces pièces n'est difficile à obtenir. Toutes ont une date d'expiration que personne ne surveille. C'est le service le plus facile à vendre et le plus difficile à vous reprendre.</t>
  </si>
  <si>
    <t xml:space="preserve">Fiche tarifs et scripts</t>
  </si>
  <si>
    <t xml:space="preserve">Chapitres 13 et 15. Les trois niveaux, puis chaque phrase utile — à adapter à votre marché.</t>
  </si>
  <si>
    <t xml:space="preserve">Niveau</t>
  </si>
  <si>
    <t xml:space="preserve">Ce que le client reçoit</t>
  </si>
  <si>
    <t xml:space="preserve">Honoraires mensuels</t>
  </si>
  <si>
    <t xml:space="preserve">Niveau 1 — Tenue</t>
  </si>
  <si>
    <t xml:space="preserve">Écritures à jour, rattachement des coûts par chantier, rapprochements, pièces classées. Le client sait où en est l'entreprise chaque mois.</t>
  </si>
  <si>
    <t xml:space="preserve">Niveau 2 — Visibilité chantier</t>
  </si>
  <si>
    <t xml:space="preserve">Tout le niveau 1, plus le dossier mensuel : rentabilité par chantier, coûts contre budget par poste, calendrier des retenues, quatre voyants d'alerte. Le client sait quels chantiers gagnent de l'argent.</t>
  </si>
  <si>
    <t xml:space="preserve">Niveau 3 — Pilotage</t>
  </si>
  <si>
    <t xml:space="preserve">Tout le niveau 2, plus la conversation mensuelle de 20 minutes, le bilan de fin de chantier sur chaque chantier livré, et l'appui au chiffrage du devis suivant.</t>
  </si>
  <si>
    <t xml:space="preserve">Écart niveau 1 → niveau 2</t>
  </si>
  <si>
    <t xml:space="preserve">Écart niveau 2 → niveau 3</t>
  </si>
  <si>
    <t xml:space="preserve">Chiffre d'affaires annuel si 10 clients au niveau 2</t>
  </si>
  <si>
    <t xml:space="preserve">Les montants ci-dessus sont des compositions illustratives, en euros. Ce sont des formes, pas des barèmes : adaptez-les à votre marché et à votre devise.</t>
  </si>
  <si>
    <t xml:space="preserve">LES SCRIPTS</t>
  </si>
  <si>
    <t xml:space="preserve">Différence entre niveaux</t>
  </si>
  <si>
    <t xml:space="preserve">« Le niveau 1 enregistre votre entreprise ; le niveau 2 vous montre quels chantiers gagnent de l'argent. »</t>
  </si>
  <si>
    <t xml:space="preserve">Ancrage dans la valeur</t>
  </si>
  <si>
    <t xml:space="preserve">« Les honoraires mensuels sont faibles à côté d'un devis revalorisé ou d'une retenue récupérée. »</t>
  </si>
  <si>
    <t xml:space="preserve">Périmètre, pas remise</t>
  </si>
  <si>
    <t xml:space="preserve">« Si le prix doit baisser, décidons ensemble ce qui sort du périmètre. »</t>
  </si>
  <si>
    <t xml:space="preserve">Revue annuelle</t>
  </si>
  <si>
    <t xml:space="preserve">« Votre dossier compte deux chantiers et trois sous-traitants de plus cette année. Voici le nouveau niveau, applicable à partir de mars, pour que vous l'ayez à l'avance. »</t>
  </si>
  <si>
    <t xml:space="preserve">Montée en gamme</t>
  </si>
  <si>
    <t xml:space="preserve">« Vos comptes vous disent actuellement comment va l'entreprise chaque mois. Je peux leur faire montrer quels chantiers gagnent de l'argent. Voulez-vous que je le mette en place ? »</t>
  </si>
  <si>
    <t xml:space="preserve">Proposition de diagnostic</t>
  </si>
  <si>
    <t xml:space="preserve">« Donnez-moi un chantier terminé. Je reconstruirai correctement ses coûts et vous montrerai ce qu'il a réellement rapporté. Trente minutes pour vous l'expliquer. »</t>
  </si>
  <si>
    <t xml:space="preserve">Réponse sur la crédibilité</t>
  </si>
  <si>
    <t xml:space="preserve">« La spécialisation est récente ; les systèmes sont ceux du secteur. Voici un bilan de fin de chantier, pour que vous voyiez exactement ce que vous recevrez. »</t>
  </si>
  <si>
    <t xml:space="preserve">Escalade — acomptes</t>
  </si>
  <si>
    <t xml:space="preserve">« Avant d'enregistrer cet acompte, j'ai besoin de la position de votre expert-comptable sur son traitement selon votre méthode. Je le suivrai par client dans tous les cas. »</t>
  </si>
  <si>
    <t xml:space="preserve">Escalade — retenues</t>
  </si>
  <si>
    <t xml:space="preserve">« J'ai isolé les retenues dans leur propre sous-registre. Votre expert-comptable doit confirmer quels soldes sont des créances et lesquels restent conditionnels. »</t>
  </si>
  <si>
    <t xml:space="preserve">Escalade — statut du travailleur</t>
  </si>
  <si>
    <t xml:space="preserve">« Trois éléments de cette relation ressemblent aux indices d'un lien de subordination. Je ne peux pas trancher cette question ; elle mérite un examen avec votre expert-comptable ou votre conseil. »</t>
  </si>
  <si>
    <t xml:space="preserve">Escalade — assurance</t>
  </si>
  <si>
    <t xml:space="preserve">« J'ai enregistré l'attestation et sa date d'expiration. Je ne peux pas confirmer que les garanties sont suffisantes pour ces travaux ; c'est une question pour votre assureur. »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</si>
</sst>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&quot; €&quot;;\-#,##0&quot; €&quot;;\-"/>
    <numFmt numFmtId="167" formatCode="0.0\ %"/>
    <numFmt numFmtId="168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11C25"/>
      <name val="Arial"/>
      <family val="0"/>
      <charset val="1"/>
    </font>
    <font>
      <sz val="10"/>
      <color rgb="FF111C25"/>
      <name val="Arial"/>
      <family val="0"/>
      <charset val="1"/>
    </font>
    <font>
      <sz val="11"/>
      <color rgb="FF111C25"/>
      <name val="Arial"/>
      <family val="0"/>
      <charset val="1"/>
    </font>
    <font>
      <b val="true"/>
      <sz val="10"/>
      <color rgb="FFB5820C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11C25"/>
      <name val="Arial"/>
      <family val="0"/>
      <charset val="1"/>
    </font>
    <font>
      <i val="true"/>
      <sz val="9"/>
      <color rgb="FF5C6B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4D"/>
        <bgColor rgb="FF003366"/>
      </patternFill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E0"/>
      </left>
      <right style="thin">
        <color rgb="FFD5DBE0"/>
      </right>
      <top style="thin">
        <color rgb="FFD5DBE0"/>
      </top>
      <bottom style="thin">
        <color rgb="FFD5DB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5820C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5DB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77"/>
      <rgbColor rgb="FF969696"/>
      <rgbColor rgb="FF003366"/>
      <rgbColor rgb="FF339966"/>
      <rgbColor rgb="FF111C25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4"/>
  </cols>
  <sheetData>
    <row r="1" customFormat="false" ht="21.75" hidden="false" customHeight="true" outlineLevel="0" collapsed="false">
      <c r="B1" s="1" t="s">
        <v>0</v>
      </c>
    </row>
    <row r="2" customFormat="false" ht="15" hidden="false" customHeight="false" outlineLevel="0" collapsed="false">
      <c r="B2" s="2"/>
    </row>
    <row r="3" customFormat="false" ht="15" hidden="false" customHeight="false" outlineLevel="0" collapsed="false">
      <c r="B3" s="3" t="s">
        <v>1</v>
      </c>
    </row>
    <row r="4" customFormat="false" ht="15" hidden="false" customHeight="false" outlineLevel="0" collapsed="false">
      <c r="B4" s="2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15" hidden="false" customHeight="false" outlineLevel="0" collapsed="false">
      <c r="B7" s="6" t="s">
        <v>4</v>
      </c>
    </row>
    <row r="8" customFormat="false" ht="1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/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2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false" outlineLevel="0" collapsed="false">
      <c r="B14" s="2"/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2" t="s">
        <v>11</v>
      </c>
    </row>
    <row r="17" customFormat="false" ht="15" hidden="false" customHeight="false" outlineLevel="0" collapsed="false">
      <c r="B17" s="2" t="s">
        <v>12</v>
      </c>
    </row>
    <row r="18" customFormat="false" ht="15" hidden="false" customHeight="false" outlineLevel="0" collapsed="false">
      <c r="B18" s="2" t="s">
        <v>13</v>
      </c>
    </row>
    <row r="19" customFormat="false" ht="15" hidden="false" customHeight="false" outlineLevel="0" collapsed="false">
      <c r="B19" s="2" t="s">
        <v>14</v>
      </c>
    </row>
    <row r="20" customFormat="false" ht="15" hidden="false" customHeight="false" outlineLevel="0" collapsed="false">
      <c r="B20" s="2" t="s">
        <v>15</v>
      </c>
    </row>
    <row r="21" customFormat="false" ht="15" hidden="false" customHeight="false" outlineLevel="0" collapsed="false">
      <c r="B21" s="2" t="s">
        <v>16</v>
      </c>
    </row>
    <row r="22" customFormat="false" ht="15" hidden="false" customHeight="false" outlineLevel="0" collapsed="false">
      <c r="B22" s="2" t="s">
        <v>17</v>
      </c>
    </row>
    <row r="23" customFormat="false" ht="15" hidden="false" customHeight="false" outlineLevel="0" collapsed="false">
      <c r="B23" s="2"/>
    </row>
    <row r="24" customFormat="false" ht="15" hidden="false" customHeight="false" outlineLevel="0" collapsed="false">
      <c r="B24" s="4" t="s">
        <v>18</v>
      </c>
    </row>
    <row r="25" customFormat="false" ht="15" hidden="false" customHeight="false" outlineLevel="0" collapsed="false">
      <c r="B25" s="2" t="s">
        <v>19</v>
      </c>
    </row>
    <row r="26" customFormat="false" ht="15" hidden="false" customHeight="false" outlineLevel="0" collapsed="false">
      <c r="B26" s="2" t="s">
        <v>20</v>
      </c>
    </row>
    <row r="27" customFormat="false" ht="15" hidden="false" customHeight="false" outlineLevel="0" collapsed="false">
      <c r="B27" s="2" t="s">
        <v>21</v>
      </c>
    </row>
    <row r="28" customFormat="false" ht="15" hidden="false" customHeight="false" outlineLevel="0" collapsed="false">
      <c r="B28" s="2" t="s">
        <v>22</v>
      </c>
    </row>
    <row r="29" customFormat="false" ht="15" hidden="false" customHeight="false" outlineLevel="0" collapsed="false">
      <c r="B29" s="2" t="s">
        <v>23</v>
      </c>
    </row>
    <row r="30" customFormat="false" ht="15" hidden="false" customHeight="false" outlineLevel="0" collapsed="false">
      <c r="B30" s="2"/>
    </row>
    <row r="31" customFormat="false" ht="15" hidden="false" customHeight="false" outlineLevel="0" collapsed="false">
      <c r="B31" s="7" t="s">
        <v>24</v>
      </c>
    </row>
    <row r="32" customFormat="false" ht="15" hidden="false" customHeight="false" outlineLevel="0" collapsed="false">
      <c r="B32" s="7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2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5" min="5" style="0" width="40"/>
  </cols>
  <sheetData>
    <row r="1" customFormat="false" ht="18.55" hidden="false" customHeight="false" outlineLevel="0" collapsed="false">
      <c r="A1" s="8" t="s">
        <v>26</v>
      </c>
    </row>
    <row r="2" customFormat="false" ht="15" hidden="false" customHeight="false" outlineLevel="0" collapsed="false">
      <c r="A2" s="9" t="s">
        <v>27</v>
      </c>
    </row>
    <row r="4" customFormat="false" ht="30" hidden="false" customHeight="true" outlineLevel="0" collapsed="false">
      <c r="A4" s="10" t="s">
        <v>28</v>
      </c>
      <c r="B4" s="10" t="s">
        <v>29</v>
      </c>
      <c r="C4" s="10" t="s">
        <v>30</v>
      </c>
      <c r="D4" s="10" t="s">
        <v>31</v>
      </c>
      <c r="E4" s="10" t="s">
        <v>32</v>
      </c>
    </row>
    <row r="5" customFormat="false" ht="30" hidden="false" customHeight="true" outlineLevel="0" collapsed="false">
      <c r="A5" s="11" t="n">
        <v>1</v>
      </c>
      <c r="B5" s="12" t="s">
        <v>33</v>
      </c>
      <c r="C5" s="13" t="s">
        <v>34</v>
      </c>
      <c r="D5" s="14"/>
      <c r="E5" s="15"/>
    </row>
    <row r="6" customFormat="false" ht="30" hidden="false" customHeight="true" outlineLevel="0" collapsed="false">
      <c r="A6" s="11" t="n">
        <v>2</v>
      </c>
      <c r="B6" s="12" t="s">
        <v>35</v>
      </c>
      <c r="C6" s="13" t="s">
        <v>34</v>
      </c>
      <c r="D6" s="14"/>
      <c r="E6" s="15"/>
    </row>
    <row r="7" customFormat="false" ht="30" hidden="false" customHeight="true" outlineLevel="0" collapsed="false">
      <c r="A7" s="11" t="n">
        <v>3</v>
      </c>
      <c r="B7" s="12" t="s">
        <v>36</v>
      </c>
      <c r="C7" s="13" t="s">
        <v>34</v>
      </c>
      <c r="D7" s="14"/>
      <c r="E7" s="15"/>
    </row>
    <row r="8" customFormat="false" ht="30" hidden="false" customHeight="true" outlineLevel="0" collapsed="false">
      <c r="A8" s="11" t="n">
        <v>4</v>
      </c>
      <c r="B8" s="12" t="s">
        <v>37</v>
      </c>
      <c r="C8" s="13" t="s">
        <v>34</v>
      </c>
      <c r="D8" s="14"/>
      <c r="E8" s="15"/>
    </row>
    <row r="9" customFormat="false" ht="30" hidden="false" customHeight="true" outlineLevel="0" collapsed="false">
      <c r="A9" s="11" t="n">
        <v>5</v>
      </c>
      <c r="B9" s="12" t="s">
        <v>38</v>
      </c>
      <c r="C9" s="13" t="s">
        <v>34</v>
      </c>
      <c r="D9" s="14"/>
      <c r="E9" s="15"/>
    </row>
    <row r="10" customFormat="false" ht="30" hidden="false" customHeight="true" outlineLevel="0" collapsed="false">
      <c r="A10" s="11" t="n">
        <v>6</v>
      </c>
      <c r="B10" s="12" t="s">
        <v>39</v>
      </c>
      <c r="C10" s="13" t="s">
        <v>34</v>
      </c>
      <c r="D10" s="14"/>
      <c r="E10" s="15"/>
    </row>
    <row r="11" customFormat="false" ht="30" hidden="false" customHeight="true" outlineLevel="0" collapsed="false">
      <c r="A11" s="11" t="n">
        <v>7</v>
      </c>
      <c r="B11" s="12" t="s">
        <v>40</v>
      </c>
      <c r="C11" s="13" t="s">
        <v>34</v>
      </c>
      <c r="D11" s="14"/>
      <c r="E11" s="15"/>
    </row>
    <row r="13" customFormat="false" ht="15" hidden="false" customHeight="false" outlineLevel="0" collapsed="false">
      <c r="B13" s="11" t="s">
        <v>41</v>
      </c>
      <c r="C13" s="16" t="str">
        <f aca="false">IF(COUNTIF(C5:C11,"Oui")+COUNTIF(C5:C11,"Sans objet")=7,"OUI","NON — "&amp;(7-COUNTIF(C5:C11,"Oui")-COUNTIF(C5:C11,"Sans objet"))&amp;" restant(s)")</f>
        <v>NON — 7 restant(s)</v>
      </c>
      <c r="D13" s="17"/>
      <c r="E13" s="17"/>
    </row>
  </sheetData>
  <dataValidations count="1">
    <dataValidation allowBlank="true" errorStyle="stop" operator="between" showDropDown="false" showErrorMessage="false" showInputMessage="false" sqref="C5:C11" type="list">
      <formula1>"Oui,Non,Sans objet"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15"/>
    <col collapsed="false" customWidth="true" hidden="false" outlineLevel="0" max="7" min="7" style="0" width="16"/>
    <col collapsed="false" customWidth="true" hidden="false" outlineLevel="0" max="8" min="8" style="0" width="15"/>
    <col collapsed="false" customWidth="true" hidden="false" outlineLevel="0" max="9" min="9" style="0" width="14"/>
    <col collapsed="false" customWidth="true" hidden="false" outlineLevel="0" max="10" min="10" style="0" width="13"/>
    <col collapsed="false" customWidth="true" hidden="false" outlineLevel="0" max="11" min="11" style="0" width="14"/>
    <col collapsed="false" customWidth="true" hidden="false" outlineLevel="0" max="12" min="12" style="0" width="26"/>
  </cols>
  <sheetData>
    <row r="1" customFormat="false" ht="18.55" hidden="false" customHeight="false" outlineLevel="0" collapsed="false">
      <c r="A1" s="8" t="s">
        <v>42</v>
      </c>
    </row>
    <row r="2" customFormat="false" ht="15" hidden="false" customHeight="false" outlineLevel="0" collapsed="false">
      <c r="A2" s="9" t="s">
        <v>43</v>
      </c>
    </row>
    <row r="4" customFormat="false" ht="30" hidden="false" customHeight="true" outlineLevel="0" collapsed="false">
      <c r="A4" s="10" t="s">
        <v>44</v>
      </c>
      <c r="B4" s="10" t="s">
        <v>45</v>
      </c>
      <c r="C4" s="10" t="s">
        <v>46</v>
      </c>
      <c r="D4" s="10" t="s">
        <v>47</v>
      </c>
      <c r="E4" s="10" t="s">
        <v>48</v>
      </c>
      <c r="F4" s="10" t="s">
        <v>49</v>
      </c>
      <c r="G4" s="10" t="s">
        <v>50</v>
      </c>
      <c r="H4" s="10" t="s">
        <v>51</v>
      </c>
      <c r="I4" s="10" t="s">
        <v>52</v>
      </c>
      <c r="J4" s="10" t="s">
        <v>53</v>
      </c>
      <c r="K4" s="10" t="s">
        <v>54</v>
      </c>
      <c r="L4" s="10" t="s">
        <v>55</v>
      </c>
    </row>
    <row r="5" customFormat="false" ht="15" hidden="false" customHeight="false" outlineLevel="0" collapsed="false">
      <c r="A5" s="18" t="s">
        <v>56</v>
      </c>
      <c r="B5" s="18" t="s">
        <v>57</v>
      </c>
      <c r="C5" s="18" t="s">
        <v>58</v>
      </c>
      <c r="D5" s="19" t="n">
        <v>95000</v>
      </c>
      <c r="E5" s="19" t="n">
        <v>400</v>
      </c>
      <c r="F5" s="20" t="n">
        <f aca="false">IF(D5="","",D5+E5)</f>
        <v>95400</v>
      </c>
      <c r="G5" s="19" t="n">
        <v>66500</v>
      </c>
      <c r="H5" s="20" t="n">
        <f aca="false">IF(D5="","",F5-G5)</f>
        <v>28900</v>
      </c>
      <c r="I5" s="19" t="n">
        <v>38000</v>
      </c>
      <c r="J5" s="20" t="n">
        <f aca="false">IF(D5="","",G5-I5)</f>
        <v>28500</v>
      </c>
      <c r="K5" s="18" t="n">
        <v>12</v>
      </c>
      <c r="L5" s="21" t="str">
        <f aca="false">IF(D5="","",IF(AND(J5&gt;0,K5&gt;30),"Impayé &gt; 30 jours",IF(K5&gt;30,"Aucune situation depuis 30 j","")))</f>
        <v/>
      </c>
    </row>
    <row r="6" customFormat="false" ht="15" hidden="false" customHeight="false" outlineLevel="0" collapsed="false">
      <c r="A6" s="13"/>
      <c r="B6" s="13"/>
      <c r="C6" s="13"/>
      <c r="D6" s="22"/>
      <c r="E6" s="22"/>
      <c r="F6" s="20" t="str">
        <f aca="false">IF(D6="","",D6+E6)</f>
        <v/>
      </c>
      <c r="G6" s="22"/>
      <c r="H6" s="20" t="str">
        <f aca="false">IF(D6="","",F6-G6)</f>
        <v/>
      </c>
      <c r="I6" s="22"/>
      <c r="J6" s="20" t="str">
        <f aca="false">IF(D6="","",G6-I6)</f>
        <v/>
      </c>
      <c r="K6" s="13"/>
      <c r="L6" s="21" t="str">
        <f aca="false">IF(D6="","",IF(AND(J6&gt;0,K6&gt;30),"Impayé &gt; 30 jours",IF(K6&gt;30,"Aucune situation depuis 30 j","")))</f>
        <v/>
      </c>
    </row>
    <row r="7" customFormat="false" ht="15" hidden="false" customHeight="false" outlineLevel="0" collapsed="false">
      <c r="A7" s="13"/>
      <c r="B7" s="13"/>
      <c r="C7" s="13"/>
      <c r="D7" s="22"/>
      <c r="E7" s="22"/>
      <c r="F7" s="20" t="str">
        <f aca="false">IF(D7="","",D7+E7)</f>
        <v/>
      </c>
      <c r="G7" s="22"/>
      <c r="H7" s="20" t="str">
        <f aca="false">IF(D7="","",F7-G7)</f>
        <v/>
      </c>
      <c r="I7" s="22"/>
      <c r="J7" s="20" t="str">
        <f aca="false">IF(D7="","",G7-I7)</f>
        <v/>
      </c>
      <c r="K7" s="13"/>
      <c r="L7" s="21" t="str">
        <f aca="false">IF(D7="","",IF(AND(J7&gt;0,K7&gt;30),"Impayé &gt; 30 jours",IF(K7&gt;30,"Aucune situation depuis 30 j","")))</f>
        <v/>
      </c>
    </row>
    <row r="8" customFormat="false" ht="15" hidden="false" customHeight="false" outlineLevel="0" collapsed="false">
      <c r="A8" s="13"/>
      <c r="B8" s="13"/>
      <c r="C8" s="13"/>
      <c r="D8" s="22"/>
      <c r="E8" s="22"/>
      <c r="F8" s="20" t="str">
        <f aca="false">IF(D8="","",D8+E8)</f>
        <v/>
      </c>
      <c r="G8" s="22"/>
      <c r="H8" s="20" t="str">
        <f aca="false">IF(D8="","",F8-G8)</f>
        <v/>
      </c>
      <c r="I8" s="22"/>
      <c r="J8" s="20" t="str">
        <f aca="false">IF(D8="","",G8-I8)</f>
        <v/>
      </c>
      <c r="K8" s="13"/>
      <c r="L8" s="21" t="str">
        <f aca="false">IF(D8="","",IF(AND(J8&gt;0,K8&gt;30),"Impayé &gt; 30 jours",IF(K8&gt;30,"Aucune situation depuis 30 j","")))</f>
        <v/>
      </c>
    </row>
    <row r="9" customFormat="false" ht="15" hidden="false" customHeight="false" outlineLevel="0" collapsed="false">
      <c r="A9" s="13"/>
      <c r="B9" s="13"/>
      <c r="C9" s="13"/>
      <c r="D9" s="22"/>
      <c r="E9" s="22"/>
      <c r="F9" s="20" t="str">
        <f aca="false">IF(D9="","",D9+E9)</f>
        <v/>
      </c>
      <c r="G9" s="22"/>
      <c r="H9" s="20" t="str">
        <f aca="false">IF(D9="","",F9-G9)</f>
        <v/>
      </c>
      <c r="I9" s="22"/>
      <c r="J9" s="20" t="str">
        <f aca="false">IF(D9="","",G9-I9)</f>
        <v/>
      </c>
      <c r="K9" s="13"/>
      <c r="L9" s="21" t="str">
        <f aca="false">IF(D9="","",IF(AND(J9&gt;0,K9&gt;30),"Impayé &gt; 30 jours",IF(K9&gt;30,"Aucune situation depuis 30 j","")))</f>
        <v/>
      </c>
    </row>
    <row r="10" customFormat="false" ht="15" hidden="false" customHeight="false" outlineLevel="0" collapsed="false">
      <c r="A10" s="13"/>
      <c r="B10" s="13"/>
      <c r="C10" s="13"/>
      <c r="D10" s="22"/>
      <c r="E10" s="22"/>
      <c r="F10" s="20" t="str">
        <f aca="false">IF(D10="","",D10+E10)</f>
        <v/>
      </c>
      <c r="G10" s="22"/>
      <c r="H10" s="20" t="str">
        <f aca="false">IF(D10="","",F10-G10)</f>
        <v/>
      </c>
      <c r="I10" s="22"/>
      <c r="J10" s="20" t="str">
        <f aca="false">IF(D10="","",G10-I10)</f>
        <v/>
      </c>
      <c r="K10" s="13"/>
      <c r="L10" s="21" t="str">
        <f aca="false">IF(D10="","",IF(AND(J10&gt;0,K10&gt;30),"Impayé &gt; 30 jours",IF(K10&gt;30,"Aucune situation depuis 30 j","")))</f>
        <v/>
      </c>
    </row>
    <row r="11" customFormat="false" ht="15" hidden="false" customHeight="false" outlineLevel="0" collapsed="false">
      <c r="A11" s="13"/>
      <c r="B11" s="13"/>
      <c r="C11" s="13"/>
      <c r="D11" s="22"/>
      <c r="E11" s="22"/>
      <c r="F11" s="20" t="str">
        <f aca="false">IF(D11="","",D11+E11)</f>
        <v/>
      </c>
      <c r="G11" s="22"/>
      <c r="H11" s="20" t="str">
        <f aca="false">IF(D11="","",F11-G11)</f>
        <v/>
      </c>
      <c r="I11" s="22"/>
      <c r="J11" s="20" t="str">
        <f aca="false">IF(D11="","",G11-I11)</f>
        <v/>
      </c>
      <c r="K11" s="13"/>
      <c r="L11" s="21" t="str">
        <f aca="false">IF(D11="","",IF(AND(J11&gt;0,K11&gt;30),"Impayé &gt; 30 jours",IF(K11&gt;30,"Aucune situation depuis 30 j","")))</f>
        <v/>
      </c>
    </row>
    <row r="12" customFormat="false" ht="15" hidden="false" customHeight="false" outlineLevel="0" collapsed="false">
      <c r="A12" s="13"/>
      <c r="B12" s="13"/>
      <c r="C12" s="13"/>
      <c r="D12" s="22"/>
      <c r="E12" s="22"/>
      <c r="F12" s="20" t="str">
        <f aca="false">IF(D12="","",D12+E12)</f>
        <v/>
      </c>
      <c r="G12" s="22"/>
      <c r="H12" s="20" t="str">
        <f aca="false">IF(D12="","",F12-G12)</f>
        <v/>
      </c>
      <c r="I12" s="22"/>
      <c r="J12" s="20" t="str">
        <f aca="false">IF(D12="","",G12-I12)</f>
        <v/>
      </c>
      <c r="K12" s="13"/>
      <c r="L12" s="21" t="str">
        <f aca="false">IF(D12="","",IF(AND(J12&gt;0,K12&gt;30),"Impayé &gt; 30 jours",IF(K12&gt;30,"Aucune situation depuis 30 j","")))</f>
        <v/>
      </c>
    </row>
    <row r="13" customFormat="false" ht="15" hidden="false" customHeight="false" outlineLevel="0" collapsed="false">
      <c r="A13" s="13"/>
      <c r="B13" s="13"/>
      <c r="C13" s="13"/>
      <c r="D13" s="22"/>
      <c r="E13" s="22"/>
      <c r="F13" s="20" t="str">
        <f aca="false">IF(D13="","",D13+E13)</f>
        <v/>
      </c>
      <c r="G13" s="22"/>
      <c r="H13" s="20" t="str">
        <f aca="false">IF(D13="","",F13-G13)</f>
        <v/>
      </c>
      <c r="I13" s="22"/>
      <c r="J13" s="20" t="str">
        <f aca="false">IF(D13="","",G13-I13)</f>
        <v/>
      </c>
      <c r="K13" s="13"/>
      <c r="L13" s="21" t="str">
        <f aca="false">IF(D13="","",IF(AND(J13&gt;0,K13&gt;30),"Impayé &gt; 30 jours",IF(K13&gt;30,"Aucune situation depuis 30 j","")))</f>
        <v/>
      </c>
    </row>
    <row r="14" customFormat="false" ht="15" hidden="false" customHeight="false" outlineLevel="0" collapsed="false">
      <c r="A14" s="13"/>
      <c r="B14" s="13"/>
      <c r="C14" s="13"/>
      <c r="D14" s="22"/>
      <c r="E14" s="22"/>
      <c r="F14" s="20" t="str">
        <f aca="false">IF(D14="","",D14+E14)</f>
        <v/>
      </c>
      <c r="G14" s="22"/>
      <c r="H14" s="20" t="str">
        <f aca="false">IF(D14="","",F14-G14)</f>
        <v/>
      </c>
      <c r="I14" s="22"/>
      <c r="J14" s="20" t="str">
        <f aca="false">IF(D14="","",G14-I14)</f>
        <v/>
      </c>
      <c r="K14" s="13"/>
      <c r="L14" s="21" t="str">
        <f aca="false">IF(D14="","",IF(AND(J14&gt;0,K14&gt;30),"Impayé &gt; 30 jours",IF(K14&gt;30,"Aucune situation depuis 30 j","")))</f>
        <v/>
      </c>
    </row>
    <row r="15" customFormat="false" ht="15" hidden="false" customHeight="false" outlineLevel="0" collapsed="false">
      <c r="A15" s="13"/>
      <c r="B15" s="13"/>
      <c r="C15" s="13"/>
      <c r="D15" s="22"/>
      <c r="E15" s="22"/>
      <c r="F15" s="20" t="str">
        <f aca="false">IF(D15="","",D15+E15)</f>
        <v/>
      </c>
      <c r="G15" s="22"/>
      <c r="H15" s="20" t="str">
        <f aca="false">IF(D15="","",F15-G15)</f>
        <v/>
      </c>
      <c r="I15" s="22"/>
      <c r="J15" s="20" t="str">
        <f aca="false">IF(D15="","",G15-I15)</f>
        <v/>
      </c>
      <c r="K15" s="13"/>
      <c r="L15" s="21" t="str">
        <f aca="false">IF(D15="","",IF(AND(J15&gt;0,K15&gt;30),"Impayé &gt; 30 jours",IF(K15&gt;30,"Aucune situation depuis 30 j","")))</f>
        <v/>
      </c>
    </row>
    <row r="16" customFormat="false" ht="15" hidden="false" customHeight="false" outlineLevel="0" collapsed="false">
      <c r="A16" s="13"/>
      <c r="B16" s="13"/>
      <c r="C16" s="13"/>
      <c r="D16" s="22"/>
      <c r="E16" s="22"/>
      <c r="F16" s="20" t="str">
        <f aca="false">IF(D16="","",D16+E16)</f>
        <v/>
      </c>
      <c r="G16" s="22"/>
      <c r="H16" s="20" t="str">
        <f aca="false">IF(D16="","",F16-G16)</f>
        <v/>
      </c>
      <c r="I16" s="22"/>
      <c r="J16" s="20" t="str">
        <f aca="false">IF(D16="","",G16-I16)</f>
        <v/>
      </c>
      <c r="K16" s="13"/>
      <c r="L16" s="21" t="str">
        <f aca="false">IF(D16="","",IF(AND(J16&gt;0,K16&gt;30),"Impayé &gt; 30 jours",IF(K16&gt;30,"Aucune situation depuis 30 j","")))</f>
        <v/>
      </c>
    </row>
    <row r="17" customFormat="false" ht="15" hidden="false" customHeight="false" outlineLevel="0" collapsed="false">
      <c r="A17" s="13"/>
      <c r="B17" s="13"/>
      <c r="C17" s="13"/>
      <c r="D17" s="22"/>
      <c r="E17" s="22"/>
      <c r="F17" s="20" t="str">
        <f aca="false">IF(D17="","",D17+E17)</f>
        <v/>
      </c>
      <c r="G17" s="22"/>
      <c r="H17" s="20" t="str">
        <f aca="false">IF(D17="","",F17-G17)</f>
        <v/>
      </c>
      <c r="I17" s="22"/>
      <c r="J17" s="20" t="str">
        <f aca="false">IF(D17="","",G17-I17)</f>
        <v/>
      </c>
      <c r="K17" s="13"/>
      <c r="L17" s="21" t="str">
        <f aca="false">IF(D17="","",IF(AND(J17&gt;0,K17&gt;30),"Impayé &gt; 30 jours",IF(K17&gt;30,"Aucune situation depuis 30 j","")))</f>
        <v/>
      </c>
    </row>
    <row r="18" customFormat="false" ht="15" hidden="false" customHeight="false" outlineLevel="0" collapsed="false">
      <c r="A18" s="13"/>
      <c r="B18" s="13"/>
      <c r="C18" s="13"/>
      <c r="D18" s="22"/>
      <c r="E18" s="22"/>
      <c r="F18" s="20" t="str">
        <f aca="false">IF(D18="","",D18+E18)</f>
        <v/>
      </c>
      <c r="G18" s="22"/>
      <c r="H18" s="20" t="str">
        <f aca="false">IF(D18="","",F18-G18)</f>
        <v/>
      </c>
      <c r="I18" s="22"/>
      <c r="J18" s="20" t="str">
        <f aca="false">IF(D18="","",G18-I18)</f>
        <v/>
      </c>
      <c r="K18" s="13"/>
      <c r="L18" s="21" t="str">
        <f aca="false">IF(D18="","",IF(AND(J18&gt;0,K18&gt;30),"Impayé &gt; 30 jours",IF(K18&gt;30,"Aucune situation depuis 30 j","")))</f>
        <v/>
      </c>
    </row>
    <row r="20" customFormat="false" ht="15" hidden="false" customHeight="false" outlineLevel="0" collapsed="false">
      <c r="C20" s="11" t="s">
        <v>59</v>
      </c>
      <c r="D20" s="20" t="n">
        <f aca="false">SUM(D5:D18)</f>
        <v>95000</v>
      </c>
      <c r="E20" s="20" t="n">
        <f aca="false">SUM(E5:E18)</f>
        <v>400</v>
      </c>
      <c r="F20" s="20" t="n">
        <f aca="false">SUM(F5:F18)</f>
        <v>95400</v>
      </c>
      <c r="G20" s="20" t="n">
        <f aca="false">SUM(G5:G18)</f>
        <v>66500</v>
      </c>
      <c r="H20" s="20" t="n">
        <f aca="false">SUM(H5:H18)</f>
        <v>28900</v>
      </c>
      <c r="I20" s="20" t="n">
        <f aca="false">SUM(I5:I18)</f>
        <v>38000</v>
      </c>
      <c r="J20" s="20" t="n">
        <f aca="false">SUM(J5:J18)</f>
        <v>28500</v>
      </c>
    </row>
    <row r="22" customFormat="false" ht="15" hidden="false" customHeight="false" outlineLevel="0" collapsed="false">
      <c r="A22" s="23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5" min="5" style="0" width="9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28"/>
  </cols>
  <sheetData>
    <row r="1" customFormat="false" ht="18.55" hidden="false" customHeight="false" outlineLevel="0" collapsed="false">
      <c r="A1" s="8" t="s">
        <v>61</v>
      </c>
    </row>
    <row r="2" customFormat="false" ht="15" hidden="false" customHeight="false" outlineLevel="0" collapsed="false">
      <c r="A2" s="9" t="s">
        <v>62</v>
      </c>
    </row>
    <row r="4" customFormat="false" ht="30" hidden="false" customHeight="true" outlineLevel="0" collapsed="false">
      <c r="A4" s="10" t="s">
        <v>63</v>
      </c>
      <c r="B4" s="10" t="s">
        <v>64</v>
      </c>
      <c r="C4" s="10" t="s">
        <v>65</v>
      </c>
      <c r="D4" s="10" t="s">
        <v>66</v>
      </c>
      <c r="E4" s="10" t="s">
        <v>67</v>
      </c>
      <c r="F4" s="10" t="s">
        <v>68</v>
      </c>
      <c r="G4" s="10" t="s">
        <v>69</v>
      </c>
      <c r="H4" s="10" t="s">
        <v>70</v>
      </c>
      <c r="I4" s="10" t="s">
        <v>71</v>
      </c>
      <c r="J4" s="10" t="s">
        <v>72</v>
      </c>
    </row>
    <row r="5" customFormat="false" ht="15" hidden="false" customHeight="false" outlineLevel="0" collapsed="false">
      <c r="A5" s="18" t="s">
        <v>73</v>
      </c>
      <c r="B5" s="18" t="s">
        <v>56</v>
      </c>
      <c r="C5" s="18" t="s">
        <v>58</v>
      </c>
      <c r="D5" s="19" t="n">
        <v>85500</v>
      </c>
      <c r="E5" s="24" t="n">
        <v>0.05</v>
      </c>
      <c r="F5" s="20" t="n">
        <f aca="false">IF(D5="","",D5*E5)</f>
        <v>4275</v>
      </c>
      <c r="G5" s="25" t="n">
        <f aca="false">DATE(2027,3,15)</f>
        <v>46461</v>
      </c>
      <c r="H5" s="18" t="s">
        <v>74</v>
      </c>
      <c r="I5" s="26" t="n">
        <f aca="true">IF(G5="","",G5-TODAY())</f>
        <v>184</v>
      </c>
      <c r="J5" s="21" t="str">
        <f aca="false">IF(G5="","",IF(I5&lt;0,"Échue — à réclamer",IF(I5&lt;=30,"À relancer ce mois-ci","")))</f>
        <v/>
      </c>
    </row>
    <row r="6" customFormat="false" ht="15" hidden="false" customHeight="false" outlineLevel="0" collapsed="false">
      <c r="A6" s="13"/>
      <c r="B6" s="13"/>
      <c r="C6" s="13"/>
      <c r="D6" s="22"/>
      <c r="E6" s="27"/>
      <c r="F6" s="20" t="str">
        <f aca="false">IF(D6="","",D6*E6)</f>
        <v/>
      </c>
      <c r="G6" s="14"/>
      <c r="H6" s="13"/>
      <c r="I6" s="26" t="str">
        <f aca="true">IF(G6="","",G6-TODAY())</f>
        <v/>
      </c>
      <c r="J6" s="21" t="str">
        <f aca="false">IF(G6="","",IF(I6&lt;0,"Échue — à réclamer",IF(I6&lt;=30,"À relancer ce mois-ci","")))</f>
        <v/>
      </c>
    </row>
    <row r="7" customFormat="false" ht="15" hidden="false" customHeight="false" outlineLevel="0" collapsed="false">
      <c r="A7" s="13"/>
      <c r="B7" s="13"/>
      <c r="C7" s="13"/>
      <c r="D7" s="22"/>
      <c r="E7" s="27"/>
      <c r="F7" s="20" t="str">
        <f aca="false">IF(D7="","",D7*E7)</f>
        <v/>
      </c>
      <c r="G7" s="14"/>
      <c r="H7" s="13"/>
      <c r="I7" s="26" t="str">
        <f aca="true">IF(G7="","",G7-TODAY())</f>
        <v/>
      </c>
      <c r="J7" s="21" t="str">
        <f aca="false">IF(G7="","",IF(I7&lt;0,"Échue — à réclamer",IF(I7&lt;=30,"À relancer ce mois-ci","")))</f>
        <v/>
      </c>
    </row>
    <row r="8" customFormat="false" ht="15" hidden="false" customHeight="false" outlineLevel="0" collapsed="false">
      <c r="A8" s="13"/>
      <c r="B8" s="13"/>
      <c r="C8" s="13"/>
      <c r="D8" s="22"/>
      <c r="E8" s="27"/>
      <c r="F8" s="20" t="str">
        <f aca="false">IF(D8="","",D8*E8)</f>
        <v/>
      </c>
      <c r="G8" s="14"/>
      <c r="H8" s="13"/>
      <c r="I8" s="26" t="str">
        <f aca="true">IF(G8="","",G8-TODAY())</f>
        <v/>
      </c>
      <c r="J8" s="21" t="str">
        <f aca="false">IF(G8="","",IF(I8&lt;0,"Échue — à réclamer",IF(I8&lt;=30,"À relancer ce mois-ci","")))</f>
        <v/>
      </c>
    </row>
    <row r="9" customFormat="false" ht="15" hidden="false" customHeight="false" outlineLevel="0" collapsed="false">
      <c r="A9" s="13"/>
      <c r="B9" s="13"/>
      <c r="C9" s="13"/>
      <c r="D9" s="22"/>
      <c r="E9" s="27"/>
      <c r="F9" s="20" t="str">
        <f aca="false">IF(D9="","",D9*E9)</f>
        <v/>
      </c>
      <c r="G9" s="14"/>
      <c r="H9" s="13"/>
      <c r="I9" s="26" t="str">
        <f aca="true">IF(G9="","",G9-TODAY())</f>
        <v/>
      </c>
      <c r="J9" s="21" t="str">
        <f aca="false">IF(G9="","",IF(I9&lt;0,"Échue — à réclamer",IF(I9&lt;=30,"À relancer ce mois-ci","")))</f>
        <v/>
      </c>
    </row>
    <row r="10" customFormat="false" ht="15" hidden="false" customHeight="false" outlineLevel="0" collapsed="false">
      <c r="A10" s="13"/>
      <c r="B10" s="13"/>
      <c r="C10" s="13"/>
      <c r="D10" s="22"/>
      <c r="E10" s="27"/>
      <c r="F10" s="20" t="str">
        <f aca="false">IF(D10="","",D10*E10)</f>
        <v/>
      </c>
      <c r="G10" s="14"/>
      <c r="H10" s="13"/>
      <c r="I10" s="26" t="str">
        <f aca="true">IF(G10="","",G10-TODAY())</f>
        <v/>
      </c>
      <c r="J10" s="21" t="str">
        <f aca="false">IF(G10="","",IF(I10&lt;0,"Échue — à réclamer",IF(I10&lt;=30,"À relancer ce mois-ci","")))</f>
        <v/>
      </c>
    </row>
    <row r="11" customFormat="false" ht="15" hidden="false" customHeight="false" outlineLevel="0" collapsed="false">
      <c r="A11" s="13"/>
      <c r="B11" s="13"/>
      <c r="C11" s="13"/>
      <c r="D11" s="22"/>
      <c r="E11" s="27"/>
      <c r="F11" s="20" t="str">
        <f aca="false">IF(D11="","",D11*E11)</f>
        <v/>
      </c>
      <c r="G11" s="14"/>
      <c r="H11" s="13"/>
      <c r="I11" s="26" t="str">
        <f aca="true">IF(G11="","",G11-TODAY())</f>
        <v/>
      </c>
      <c r="J11" s="21" t="str">
        <f aca="false">IF(G11="","",IF(I11&lt;0,"Échue — à réclamer",IF(I11&lt;=30,"À relancer ce mois-ci","")))</f>
        <v/>
      </c>
    </row>
    <row r="12" customFormat="false" ht="15" hidden="false" customHeight="false" outlineLevel="0" collapsed="false">
      <c r="A12" s="13"/>
      <c r="B12" s="13"/>
      <c r="C12" s="13"/>
      <c r="D12" s="22"/>
      <c r="E12" s="27"/>
      <c r="F12" s="20" t="str">
        <f aca="false">IF(D12="","",D12*E12)</f>
        <v/>
      </c>
      <c r="G12" s="14"/>
      <c r="H12" s="13"/>
      <c r="I12" s="26" t="str">
        <f aca="true">IF(G12="","",G12-TODAY())</f>
        <v/>
      </c>
      <c r="J12" s="21" t="str">
        <f aca="false">IF(G12="","",IF(I12&lt;0,"Échue — à réclamer",IF(I12&lt;=30,"À relancer ce mois-ci","")))</f>
        <v/>
      </c>
    </row>
    <row r="13" customFormat="false" ht="15" hidden="false" customHeight="false" outlineLevel="0" collapsed="false">
      <c r="A13" s="13"/>
      <c r="B13" s="13"/>
      <c r="C13" s="13"/>
      <c r="D13" s="22"/>
      <c r="E13" s="27"/>
      <c r="F13" s="20" t="str">
        <f aca="false">IF(D13="","",D13*E13)</f>
        <v/>
      </c>
      <c r="G13" s="14"/>
      <c r="H13" s="13"/>
      <c r="I13" s="26" t="str">
        <f aca="true">IF(G13="","",G13-TODAY())</f>
        <v/>
      </c>
      <c r="J13" s="21" t="str">
        <f aca="false">IF(G13="","",IF(I13&lt;0,"Échue — à réclamer",IF(I13&lt;=30,"À relancer ce mois-ci","")))</f>
        <v/>
      </c>
    </row>
    <row r="14" customFormat="false" ht="15" hidden="false" customHeight="false" outlineLevel="0" collapsed="false">
      <c r="A14" s="13"/>
      <c r="B14" s="13"/>
      <c r="C14" s="13"/>
      <c r="D14" s="22"/>
      <c r="E14" s="27"/>
      <c r="F14" s="20" t="str">
        <f aca="false">IF(D14="","",D14*E14)</f>
        <v/>
      </c>
      <c r="G14" s="14"/>
      <c r="H14" s="13"/>
      <c r="I14" s="26" t="str">
        <f aca="true">IF(G14="","",G14-TODAY())</f>
        <v/>
      </c>
      <c r="J14" s="21" t="str">
        <f aca="false">IF(G14="","",IF(I14&lt;0,"Échue — à réclamer",IF(I14&lt;=30,"À relancer ce mois-ci","")))</f>
        <v/>
      </c>
    </row>
    <row r="15" customFormat="false" ht="15" hidden="false" customHeight="false" outlineLevel="0" collapsed="false">
      <c r="A15" s="13"/>
      <c r="B15" s="13"/>
      <c r="C15" s="13"/>
      <c r="D15" s="22"/>
      <c r="E15" s="27"/>
      <c r="F15" s="20" t="str">
        <f aca="false">IF(D15="","",D15*E15)</f>
        <v/>
      </c>
      <c r="G15" s="14"/>
      <c r="H15" s="13"/>
      <c r="I15" s="26" t="str">
        <f aca="true">IF(G15="","",G15-TODAY())</f>
        <v/>
      </c>
      <c r="J15" s="21" t="str">
        <f aca="false">IF(G15="","",IF(I15&lt;0,"Échue — à réclamer",IF(I15&lt;=30,"À relancer ce mois-ci","")))</f>
        <v/>
      </c>
    </row>
    <row r="16" customFormat="false" ht="15" hidden="false" customHeight="false" outlineLevel="0" collapsed="false">
      <c r="A16" s="13"/>
      <c r="B16" s="13"/>
      <c r="C16" s="13"/>
      <c r="D16" s="22"/>
      <c r="E16" s="27"/>
      <c r="F16" s="20" t="str">
        <f aca="false">IF(D16="","",D16*E16)</f>
        <v/>
      </c>
      <c r="G16" s="14"/>
      <c r="H16" s="13"/>
      <c r="I16" s="26" t="str">
        <f aca="true">IF(G16="","",G16-TODAY())</f>
        <v/>
      </c>
      <c r="J16" s="21" t="str">
        <f aca="false">IF(G16="","",IF(I16&lt;0,"Échue — à réclamer",IF(I16&lt;=30,"À relancer ce mois-ci","")))</f>
        <v/>
      </c>
    </row>
    <row r="17" customFormat="false" ht="15" hidden="false" customHeight="false" outlineLevel="0" collapsed="false">
      <c r="A17" s="13"/>
      <c r="B17" s="13"/>
      <c r="C17" s="13"/>
      <c r="D17" s="22"/>
      <c r="E17" s="27"/>
      <c r="F17" s="20" t="str">
        <f aca="false">IF(D17="","",D17*E17)</f>
        <v/>
      </c>
      <c r="G17" s="14"/>
      <c r="H17" s="13"/>
      <c r="I17" s="26" t="str">
        <f aca="true">IF(G17="","",G17-TODAY())</f>
        <v/>
      </c>
      <c r="J17" s="21" t="str">
        <f aca="false">IF(G17="","",IF(I17&lt;0,"Échue — à réclamer",IF(I17&lt;=30,"À relancer ce mois-ci","")))</f>
        <v/>
      </c>
    </row>
    <row r="18" customFormat="false" ht="15" hidden="false" customHeight="false" outlineLevel="0" collapsed="false">
      <c r="A18" s="13"/>
      <c r="B18" s="13"/>
      <c r="C18" s="13"/>
      <c r="D18" s="22"/>
      <c r="E18" s="27"/>
      <c r="F18" s="20" t="str">
        <f aca="false">IF(D18="","",D18*E18)</f>
        <v/>
      </c>
      <c r="G18" s="14"/>
      <c r="H18" s="13"/>
      <c r="I18" s="26" t="str">
        <f aca="true">IF(G18="","",G18-TODAY())</f>
        <v/>
      </c>
      <c r="J18" s="21" t="str">
        <f aca="false">IF(G18="","",IF(I18&lt;0,"Échue — à réclamer",IF(I18&lt;=30,"À relancer ce mois-ci","")))</f>
        <v/>
      </c>
    </row>
    <row r="19" customFormat="false" ht="15" hidden="false" customHeight="false" outlineLevel="0" collapsed="false">
      <c r="A19" s="13"/>
      <c r="B19" s="13"/>
      <c r="C19" s="13"/>
      <c r="D19" s="22"/>
      <c r="E19" s="27"/>
      <c r="F19" s="20" t="str">
        <f aca="false">IF(D19="","",D19*E19)</f>
        <v/>
      </c>
      <c r="G19" s="14"/>
      <c r="H19" s="13"/>
      <c r="I19" s="26" t="str">
        <f aca="true">IF(G19="","",G19-TODAY())</f>
        <v/>
      </c>
      <c r="J19" s="21" t="str">
        <f aca="false">IF(G19="","",IF(I19&lt;0,"Échue — à réclamer",IF(I19&lt;=30,"À relancer ce mois-ci","")))</f>
        <v/>
      </c>
    </row>
    <row r="20" customFormat="false" ht="15" hidden="false" customHeight="false" outlineLevel="0" collapsed="false">
      <c r="A20" s="13"/>
      <c r="B20" s="13"/>
      <c r="C20" s="13"/>
      <c r="D20" s="22"/>
      <c r="E20" s="27"/>
      <c r="F20" s="20" t="str">
        <f aca="false">IF(D20="","",D20*E20)</f>
        <v/>
      </c>
      <c r="G20" s="14"/>
      <c r="H20" s="13"/>
      <c r="I20" s="26" t="str">
        <f aca="true">IF(G20="","",G20-TODAY())</f>
        <v/>
      </c>
      <c r="J20" s="21" t="str">
        <f aca="false">IF(G20="","",IF(I20&lt;0,"Échue — à réclamer",IF(I20&lt;=30,"À relancer ce mois-ci","")))</f>
        <v/>
      </c>
    </row>
    <row r="22" customFormat="false" ht="15" hidden="false" customHeight="false" outlineLevel="0" collapsed="false">
      <c r="C22" s="11" t="s">
        <v>75</v>
      </c>
      <c r="F22" s="20" t="n">
        <f aca="false">SUMIFS(F5:F20,A5:A20,"À recevoir (client)",H5:H20,"&lt;&gt;Libéré")</f>
        <v>4275</v>
      </c>
    </row>
    <row r="23" customFormat="false" ht="15" hidden="false" customHeight="false" outlineLevel="0" collapsed="false">
      <c r="C23" s="11" t="s">
        <v>76</v>
      </c>
      <c r="F23" s="20" t="n">
        <f aca="false">SUMIFS(F5:F20,A5:A20,"À payer (sous-traitant)",H5:H20,"&lt;&gt;Libéré")</f>
        <v>0</v>
      </c>
    </row>
    <row r="24" customFormat="false" ht="15" hidden="false" customHeight="false" outlineLevel="0" collapsed="false">
      <c r="C24" s="11" t="s">
        <v>77</v>
      </c>
      <c r="F24" s="28" t="n">
        <f aca="false">F22-F23</f>
        <v>4275</v>
      </c>
    </row>
    <row r="26" customFormat="false" ht="15" hidden="false" customHeight="false" outlineLevel="0" collapsed="false">
      <c r="A26" s="23" t="s">
        <v>78</v>
      </c>
    </row>
  </sheetData>
  <dataValidations count="2">
    <dataValidation allowBlank="true" errorStyle="stop" operator="between" showDropDown="false" showErrorMessage="false" showInputMessage="false" sqref="A5:A20" type="list">
      <formula1>"À recevoir (client),À payer (sous-traitant)"</formula1>
      <formula2>0</formula2>
    </dataValidation>
    <dataValidation allowBlank="true" errorStyle="stop" operator="between" showDropDown="false" showErrorMessage="false" showInputMessage="false" sqref="H5:H20" type="list">
      <formula1>"Conditionnel,Exigible,Libéré,Litige"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8.55" hidden="false" customHeight="false" outlineLevel="0" collapsed="false">
      <c r="A1" s="8" t="s">
        <v>79</v>
      </c>
    </row>
    <row r="2" customFormat="false" ht="15" hidden="false" customHeight="false" outlineLevel="0" collapsed="false">
      <c r="A2" s="9" t="s">
        <v>80</v>
      </c>
    </row>
    <row r="4" customFormat="false" ht="15" hidden="false" customHeight="false" outlineLevel="0" collapsed="false">
      <c r="A4" s="21" t="s">
        <v>81</v>
      </c>
    </row>
    <row r="5" customFormat="false" ht="15" hidden="false" customHeight="false" outlineLevel="0" collapsed="false">
      <c r="A5" s="12" t="s">
        <v>82</v>
      </c>
      <c r="B5" s="22" t="n">
        <v>18000</v>
      </c>
      <c r="C5" s="29" t="s">
        <v>83</v>
      </c>
    </row>
    <row r="6" customFormat="false" ht="15" hidden="false" customHeight="false" outlineLevel="0" collapsed="false">
      <c r="A6" s="12" t="s">
        <v>84</v>
      </c>
      <c r="B6" s="22" t="n">
        <v>9500</v>
      </c>
      <c r="C6" s="29" t="s">
        <v>85</v>
      </c>
    </row>
    <row r="7" customFormat="false" ht="15" hidden="false" customHeight="false" outlineLevel="0" collapsed="false">
      <c r="A7" s="12" t="s">
        <v>86</v>
      </c>
      <c r="B7" s="22" t="n">
        <v>14000</v>
      </c>
    </row>
    <row r="8" customFormat="false" ht="15" hidden="false" customHeight="false" outlineLevel="0" collapsed="false">
      <c r="A8" s="12" t="s">
        <v>87</v>
      </c>
      <c r="B8" s="22" t="n">
        <v>46000</v>
      </c>
      <c r="C8" s="29" t="s">
        <v>88</v>
      </c>
    </row>
    <row r="9" customFormat="false" ht="15" hidden="false" customHeight="false" outlineLevel="0" collapsed="false">
      <c r="A9" s="12" t="s">
        <v>89</v>
      </c>
      <c r="B9" s="22" t="n">
        <v>7500</v>
      </c>
    </row>
    <row r="10" customFormat="false" ht="15" hidden="false" customHeight="false" outlineLevel="0" collapsed="false">
      <c r="A10" s="30" t="s">
        <v>90</v>
      </c>
      <c r="B10" s="20" t="n">
        <f aca="false">SUM(B5:B9)</f>
        <v>95000</v>
      </c>
      <c r="C10" s="29" t="s">
        <v>91</v>
      </c>
    </row>
    <row r="11" customFormat="false" ht="15" hidden="false" customHeight="false" outlineLevel="0" collapsed="false">
      <c r="A11" s="12"/>
    </row>
    <row r="12" customFormat="false" ht="15" hidden="false" customHeight="false" outlineLevel="0" collapsed="false">
      <c r="A12" s="21" t="s">
        <v>92</v>
      </c>
    </row>
    <row r="13" customFormat="false" ht="15" hidden="false" customHeight="false" outlineLevel="0" collapsed="false">
      <c r="A13" s="12" t="s">
        <v>93</v>
      </c>
      <c r="B13" s="22" t="n">
        <v>210000</v>
      </c>
    </row>
    <row r="14" customFormat="false" ht="15" hidden="false" customHeight="false" outlineLevel="0" collapsed="false">
      <c r="A14" s="12" t="s">
        <v>94</v>
      </c>
      <c r="B14" s="22" t="n">
        <v>265000</v>
      </c>
    </row>
    <row r="15" customFormat="false" ht="15" hidden="false" customHeight="false" outlineLevel="0" collapsed="false">
      <c r="A15" s="12" t="s">
        <v>95</v>
      </c>
      <c r="B15" s="22" t="n">
        <v>148000</v>
      </c>
    </row>
    <row r="16" customFormat="false" ht="15" hidden="false" customHeight="false" outlineLevel="0" collapsed="false">
      <c r="A16" s="12" t="s">
        <v>96</v>
      </c>
      <c r="B16" s="22" t="n">
        <v>32000</v>
      </c>
    </row>
    <row r="17" customFormat="false" ht="15" hidden="false" customHeight="false" outlineLevel="0" collapsed="false">
      <c r="A17" s="12" t="s">
        <v>97</v>
      </c>
      <c r="B17" s="22" t="n">
        <v>21000</v>
      </c>
      <c r="C17" s="29" t="s">
        <v>98</v>
      </c>
    </row>
    <row r="18" customFormat="false" ht="15" hidden="false" customHeight="false" outlineLevel="0" collapsed="false">
      <c r="A18" s="30" t="s">
        <v>99</v>
      </c>
      <c r="B18" s="20" t="n">
        <f aca="false">SUM(B13:B17)</f>
        <v>676000</v>
      </c>
      <c r="C18" s="29" t="s">
        <v>91</v>
      </c>
    </row>
    <row r="19" customFormat="false" ht="15" hidden="false" customHeight="false" outlineLevel="0" collapsed="false">
      <c r="A19" s="12"/>
    </row>
    <row r="20" customFormat="false" ht="15" hidden="false" customHeight="false" outlineLevel="0" collapsed="false">
      <c r="A20" s="21" t="s">
        <v>100</v>
      </c>
    </row>
    <row r="21" customFormat="false" ht="22.35" hidden="false" customHeight="false" outlineLevel="0" collapsed="false">
      <c r="A21" s="30" t="s">
        <v>101</v>
      </c>
      <c r="B21" s="31" t="n">
        <f aca="false">IFERROR(B10/B18,0)</f>
        <v>0.140532544378698</v>
      </c>
      <c r="C21" s="29" t="s">
        <v>102</v>
      </c>
    </row>
    <row r="22" customFormat="false" ht="15" hidden="false" customHeight="false" outlineLevel="0" collapsed="false">
      <c r="A22" s="30" t="s">
        <v>103</v>
      </c>
      <c r="B22" s="20" t="n">
        <f aca="false">10000*B21</f>
        <v>1405.32544378698</v>
      </c>
      <c r="C22" s="29" t="s">
        <v>104</v>
      </c>
    </row>
    <row r="24" customFormat="false" ht="15" hidden="false" customHeight="false" outlineLevel="0" collapsed="false">
      <c r="A24" s="23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12"/>
    <col collapsed="false" customWidth="true" hidden="false" outlineLevel="0" max="6" min="6" style="0" width="34"/>
  </cols>
  <sheetData>
    <row r="1" customFormat="false" ht="18.55" hidden="false" customHeight="false" outlineLevel="0" collapsed="false">
      <c r="A1" s="8" t="s">
        <v>106</v>
      </c>
    </row>
    <row r="2" customFormat="false" ht="15" hidden="false" customHeight="false" outlineLevel="0" collapsed="false">
      <c r="A2" s="9" t="s">
        <v>107</v>
      </c>
    </row>
    <row r="4" customFormat="false" ht="15" hidden="false" customHeight="false" outlineLevel="0" collapsed="false">
      <c r="A4" s="11" t="s">
        <v>45</v>
      </c>
      <c r="B4" s="18" t="s">
        <v>108</v>
      </c>
    </row>
    <row r="5" customFormat="false" ht="15" hidden="false" customHeight="false" outlineLevel="0" collapsed="false">
      <c r="A5" s="11" t="s">
        <v>46</v>
      </c>
      <c r="B5" s="18" t="s">
        <v>58</v>
      </c>
    </row>
    <row r="7" customFormat="false" ht="30" hidden="false" customHeight="true" outlineLevel="0" collapsed="false">
      <c r="A7" s="10" t="s">
        <v>109</v>
      </c>
      <c r="B7" s="10" t="s">
        <v>110</v>
      </c>
      <c r="C7" s="10" t="s">
        <v>111</v>
      </c>
      <c r="D7" s="10" t="s">
        <v>112</v>
      </c>
      <c r="E7" s="10" t="s">
        <v>113</v>
      </c>
      <c r="F7" s="10" t="s">
        <v>114</v>
      </c>
    </row>
    <row r="8" customFormat="false" ht="15" hidden="false" customHeight="false" outlineLevel="0" collapsed="false">
      <c r="A8" s="11" t="s">
        <v>93</v>
      </c>
      <c r="B8" s="19" t="n">
        <v>24000</v>
      </c>
      <c r="C8" s="19" t="n">
        <v>26850</v>
      </c>
      <c r="D8" s="20" t="n">
        <f aca="false">C8-B8</f>
        <v>2850</v>
      </c>
      <c r="E8" s="32" t="n">
        <f aca="false">IFERROR(D8/B8,0)</f>
        <v>0.11875</v>
      </c>
      <c r="F8" s="15"/>
    </row>
    <row r="9" customFormat="false" ht="15" hidden="false" customHeight="false" outlineLevel="0" collapsed="false">
      <c r="A9" s="11" t="s">
        <v>115</v>
      </c>
      <c r="B9" s="19" t="n">
        <v>31000</v>
      </c>
      <c r="C9" s="19" t="n">
        <v>33400</v>
      </c>
      <c r="D9" s="20" t="n">
        <f aca="false">C9-B9</f>
        <v>2400</v>
      </c>
      <c r="E9" s="32" t="n">
        <f aca="false">IFERROR(D9/B9,0)</f>
        <v>0.0774193548387097</v>
      </c>
      <c r="F9" s="15"/>
    </row>
    <row r="10" customFormat="false" ht="15" hidden="false" customHeight="false" outlineLevel="0" collapsed="false">
      <c r="A10" s="11" t="s">
        <v>95</v>
      </c>
      <c r="B10" s="19" t="n">
        <v>18000</v>
      </c>
      <c r="C10" s="19" t="n">
        <v>17200</v>
      </c>
      <c r="D10" s="20" t="n">
        <f aca="false">C10-B10</f>
        <v>-800</v>
      </c>
      <c r="E10" s="32" t="n">
        <f aca="false">IFERROR(D10/B10,0)</f>
        <v>-0.0444444444444444</v>
      </c>
      <c r="F10" s="15"/>
    </row>
    <row r="11" customFormat="false" ht="15" hidden="false" customHeight="false" outlineLevel="0" collapsed="false">
      <c r="A11" s="11" t="s">
        <v>116</v>
      </c>
      <c r="B11" s="19" t="n">
        <v>4200</v>
      </c>
      <c r="C11" s="19" t="n">
        <v>4200</v>
      </c>
      <c r="D11" s="20" t="n">
        <f aca="false">C11-B11</f>
        <v>0</v>
      </c>
      <c r="E11" s="32" t="n">
        <f aca="false">IFERROR(D11/B11,0)</f>
        <v>0</v>
      </c>
      <c r="F11" s="15"/>
    </row>
    <row r="12" customFormat="false" ht="15" hidden="false" customHeight="false" outlineLevel="0" collapsed="false">
      <c r="A12" s="11" t="s">
        <v>97</v>
      </c>
      <c r="B12" s="19" t="n">
        <v>3800</v>
      </c>
      <c r="C12" s="19" t="n">
        <v>5100</v>
      </c>
      <c r="D12" s="20" t="n">
        <f aca="false">C12-B12</f>
        <v>1300</v>
      </c>
      <c r="E12" s="32" t="n">
        <f aca="false">IFERROR(D12/B12,0)</f>
        <v>0.342105263157895</v>
      </c>
      <c r="F12" s="15"/>
    </row>
    <row r="13" customFormat="false" ht="15" hidden="false" customHeight="false" outlineLevel="0" collapsed="false">
      <c r="A13" s="11" t="s">
        <v>117</v>
      </c>
      <c r="B13" s="20" t="n">
        <f aca="false">SUM(B8:B12)</f>
        <v>81000</v>
      </c>
      <c r="C13" s="20" t="n">
        <f aca="false">SUM(C8:C12)</f>
        <v>86750</v>
      </c>
      <c r="D13" s="20" t="n">
        <f aca="false">SUM(D8:D12)</f>
        <v>5750</v>
      </c>
      <c r="E13" s="32" t="n">
        <f aca="false">IFERROR(D13/B13,0)</f>
        <v>0.0709876543209877</v>
      </c>
      <c r="F13" s="17"/>
    </row>
    <row r="14" customFormat="false" ht="15" hidden="false" customHeight="false" outlineLevel="0" collapsed="false">
      <c r="A14" s="11" t="s">
        <v>118</v>
      </c>
      <c r="B14" s="19" t="n">
        <v>95400</v>
      </c>
      <c r="C14" s="19" t="n">
        <v>95400</v>
      </c>
      <c r="D14" s="17"/>
      <c r="E14" s="17"/>
      <c r="F14" s="17"/>
    </row>
    <row r="15" customFormat="false" ht="15" hidden="false" customHeight="false" outlineLevel="0" collapsed="false">
      <c r="A15" s="11" t="s">
        <v>119</v>
      </c>
      <c r="B15" s="20" t="n">
        <f aca="false">B14-B13</f>
        <v>14400</v>
      </c>
      <c r="C15" s="20" t="n">
        <f aca="false">C14-C13</f>
        <v>8650</v>
      </c>
      <c r="D15" s="20" t="n">
        <f aca="false">C15-B15</f>
        <v>-5750</v>
      </c>
      <c r="E15" s="17"/>
      <c r="F15" s="17"/>
    </row>
    <row r="16" customFormat="false" ht="15" hidden="false" customHeight="false" outlineLevel="0" collapsed="false">
      <c r="A16" s="11" t="s">
        <v>120</v>
      </c>
      <c r="B16" s="32" t="n">
        <f aca="false">IFERROR(B15/B14,0)</f>
        <v>0.150943396226415</v>
      </c>
      <c r="C16" s="31" t="n">
        <f aca="false">IFERROR(C15/C14,0)</f>
        <v>0.0906708595387841</v>
      </c>
      <c r="D16" s="17"/>
      <c r="E16" s="17"/>
      <c r="F16" s="17"/>
    </row>
    <row r="18" customFormat="false" ht="15" hidden="false" customHeight="false" outlineLevel="0" collapsed="false">
      <c r="A18" s="33" t="s">
        <v>121</v>
      </c>
    </row>
    <row r="19" customFormat="false" ht="42" hidden="false" customHeight="true" outlineLevel="0" collapsed="false">
      <c r="A19" s="30" t="str">
        <f aca="false">IF(C13&gt;B13,"Ce chantier a coûté "&amp;SUBSTITUTE(TEXT(D13,"#,##0"),",",CHAR(160))&amp;" € de plus que le devis. Le prochain devis du même type doit partir de "&amp;SUBSTITUTE(TEXT(C13,"#,##0"),",",CHAR(160))&amp;" € de coûts, pas de "&amp;SUBSTITUTE(TEXT(B13,"#,##0"),",",CHAR(160))&amp;" €.","Ce chantier est resté dans le devis. Gardez la base de chiffrage telle quelle.")</f>
        <v>Ce chantier a coûté 5�750 € de plus que le devis. Le prochain devis du même type doit partir de 86�750 € de coûts, pas de 81�000 €.</v>
      </c>
      <c r="B19" s="30"/>
      <c r="C19" s="30"/>
      <c r="D19" s="30"/>
      <c r="E19" s="30"/>
      <c r="F19" s="30"/>
    </row>
  </sheetData>
  <mergeCells count="1">
    <mergeCell ref="A19:F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6" min="5" style="0" width="13"/>
    <col collapsed="false" customWidth="true" hidden="false" outlineLevel="0" max="7" min="7" style="0" width="24"/>
    <col collapsed="false" customWidth="true" hidden="false" outlineLevel="0" max="8" min="8" style="0" width="13"/>
    <col collapsed="false" customWidth="true" hidden="false" outlineLevel="0" max="9" min="9" style="0" width="26"/>
  </cols>
  <sheetData>
    <row r="1" customFormat="false" ht="18.55" hidden="false" customHeight="false" outlineLevel="0" collapsed="false">
      <c r="A1" s="8" t="s">
        <v>122</v>
      </c>
    </row>
    <row r="2" customFormat="false" ht="15" hidden="false" customHeight="false" outlineLevel="0" collapsed="false">
      <c r="A2" s="9" t="s">
        <v>123</v>
      </c>
    </row>
    <row r="4" customFormat="false" ht="30" hidden="false" customHeight="true" outlineLevel="0" collapsed="false">
      <c r="A4" s="10" t="s">
        <v>124</v>
      </c>
      <c r="B4" s="10" t="s">
        <v>125</v>
      </c>
      <c r="C4" s="10" t="s">
        <v>126</v>
      </c>
      <c r="D4" s="10" t="s">
        <v>127</v>
      </c>
      <c r="E4" s="10" t="s">
        <v>128</v>
      </c>
      <c r="F4" s="10" t="s">
        <v>129</v>
      </c>
      <c r="G4" s="10" t="s">
        <v>130</v>
      </c>
      <c r="H4" s="10" t="s">
        <v>129</v>
      </c>
      <c r="I4" s="10" t="s">
        <v>70</v>
      </c>
    </row>
    <row r="5" customFormat="false" ht="15" hidden="false" customHeight="false" outlineLevel="0" collapsed="false">
      <c r="A5" s="18" t="s">
        <v>131</v>
      </c>
      <c r="B5" s="18" t="s">
        <v>132</v>
      </c>
      <c r="C5" s="18" t="s">
        <v>133</v>
      </c>
      <c r="D5" s="34" t="s">
        <v>134</v>
      </c>
      <c r="E5" s="25" t="n">
        <f aca="false">DATE(2026,7,2)</f>
        <v>46205</v>
      </c>
      <c r="F5" s="25" t="n">
        <f aca="false">DATE(2027,1,2)</f>
        <v>46389</v>
      </c>
      <c r="G5" s="34" t="s">
        <v>135</v>
      </c>
      <c r="H5" s="25" t="n">
        <f aca="false">DATE(2027,4,30)</f>
        <v>46507</v>
      </c>
      <c r="I5" s="21" t="str">
        <f aca="true">IF(A5="","",IF(OR(AND(F5&lt;&gt;"",F5&lt;TODAY()),AND(H5&lt;&gt;"",H5&lt;TODAY())),"EXPIRÉ — bloquer le paiement",IF(OR(AND(F5&lt;&gt;"",F5-TODAY()&lt;=30),AND(H5&lt;&gt;"",H5-TODAY()&lt;=30)),"Expire sous 30 jours","À jour")))</f>
        <v>À jour</v>
      </c>
    </row>
    <row r="6" customFormat="false" ht="15" hidden="false" customHeight="false" outlineLevel="0" collapsed="false">
      <c r="A6" s="13"/>
      <c r="B6" s="13"/>
      <c r="C6" s="13"/>
      <c r="D6" s="15"/>
      <c r="E6" s="14"/>
      <c r="F6" s="14"/>
      <c r="G6" s="15"/>
      <c r="H6" s="14"/>
      <c r="I6" s="21" t="str">
        <f aca="true">IF(A6="","",IF(OR(AND(F6&lt;&gt;"",F6&lt;TODAY()),AND(H6&lt;&gt;"",H6&lt;TODAY())),"EXPIRÉ — bloquer le paiement",IF(OR(AND(F6&lt;&gt;"",F6-TODAY()&lt;=30),AND(H6&lt;&gt;"",H6-TODAY()&lt;=30)),"Expire sous 30 jours","À jour")))</f>
        <v/>
      </c>
    </row>
    <row r="7" customFormat="false" ht="15" hidden="false" customHeight="false" outlineLevel="0" collapsed="false">
      <c r="A7" s="13"/>
      <c r="B7" s="13"/>
      <c r="C7" s="13"/>
      <c r="D7" s="15"/>
      <c r="E7" s="14"/>
      <c r="F7" s="14"/>
      <c r="G7" s="15"/>
      <c r="H7" s="14"/>
      <c r="I7" s="21" t="str">
        <f aca="true">IF(A7="","",IF(OR(AND(F7&lt;&gt;"",F7&lt;TODAY()),AND(H7&lt;&gt;"",H7&lt;TODAY())),"EXPIRÉ — bloquer le paiement",IF(OR(AND(F7&lt;&gt;"",F7-TODAY()&lt;=30),AND(H7&lt;&gt;"",H7-TODAY()&lt;=30)),"Expire sous 30 jours","À jour")))</f>
        <v/>
      </c>
    </row>
    <row r="8" customFormat="false" ht="15" hidden="false" customHeight="false" outlineLevel="0" collapsed="false">
      <c r="A8" s="13"/>
      <c r="B8" s="13"/>
      <c r="C8" s="13"/>
      <c r="D8" s="15"/>
      <c r="E8" s="14"/>
      <c r="F8" s="14"/>
      <c r="G8" s="15"/>
      <c r="H8" s="14"/>
      <c r="I8" s="21" t="str">
        <f aca="true">IF(A8="","",IF(OR(AND(F8&lt;&gt;"",F8&lt;TODAY()),AND(H8&lt;&gt;"",H8&lt;TODAY())),"EXPIRÉ — bloquer le paiement",IF(OR(AND(F8&lt;&gt;"",F8-TODAY()&lt;=30),AND(H8&lt;&gt;"",H8-TODAY()&lt;=30)),"Expire sous 30 jours","À jour")))</f>
        <v/>
      </c>
    </row>
    <row r="9" customFormat="false" ht="15" hidden="false" customHeight="false" outlineLevel="0" collapsed="false">
      <c r="A9" s="13"/>
      <c r="B9" s="13"/>
      <c r="C9" s="13"/>
      <c r="D9" s="15"/>
      <c r="E9" s="14"/>
      <c r="F9" s="14"/>
      <c r="G9" s="15"/>
      <c r="H9" s="14"/>
      <c r="I9" s="21" t="str">
        <f aca="true">IF(A9="","",IF(OR(AND(F9&lt;&gt;"",F9&lt;TODAY()),AND(H9&lt;&gt;"",H9&lt;TODAY())),"EXPIRÉ — bloquer le paiement",IF(OR(AND(F9&lt;&gt;"",F9-TODAY()&lt;=30),AND(H9&lt;&gt;"",H9-TODAY()&lt;=30)),"Expire sous 30 jours","À jour")))</f>
        <v/>
      </c>
    </row>
    <row r="10" customFormat="false" ht="15" hidden="false" customHeight="false" outlineLevel="0" collapsed="false">
      <c r="A10" s="13"/>
      <c r="B10" s="13"/>
      <c r="C10" s="13"/>
      <c r="D10" s="15"/>
      <c r="E10" s="14"/>
      <c r="F10" s="14"/>
      <c r="G10" s="15"/>
      <c r="H10" s="14"/>
      <c r="I10" s="21" t="str">
        <f aca="true">IF(A10="","",IF(OR(AND(F10&lt;&gt;"",F10&lt;TODAY()),AND(H10&lt;&gt;"",H10&lt;TODAY())),"EXPIRÉ — bloquer le paiement",IF(OR(AND(F10&lt;&gt;"",F10-TODAY()&lt;=30),AND(H10&lt;&gt;"",H10-TODAY()&lt;=30)),"Expire sous 30 jours","À jour")))</f>
        <v/>
      </c>
    </row>
    <row r="11" customFormat="false" ht="15" hidden="false" customHeight="false" outlineLevel="0" collapsed="false">
      <c r="A11" s="13"/>
      <c r="B11" s="13"/>
      <c r="C11" s="13"/>
      <c r="D11" s="15"/>
      <c r="E11" s="14"/>
      <c r="F11" s="14"/>
      <c r="G11" s="15"/>
      <c r="H11" s="14"/>
      <c r="I11" s="21" t="str">
        <f aca="true">IF(A11="","",IF(OR(AND(F11&lt;&gt;"",F11&lt;TODAY()),AND(H11&lt;&gt;"",H11&lt;TODAY())),"EXPIRÉ — bloquer le paiement",IF(OR(AND(F11&lt;&gt;"",F11-TODAY()&lt;=30),AND(H11&lt;&gt;"",H11-TODAY()&lt;=30)),"Expire sous 30 jours","À jour")))</f>
        <v/>
      </c>
    </row>
    <row r="12" customFormat="false" ht="15" hidden="false" customHeight="false" outlineLevel="0" collapsed="false">
      <c r="A12" s="13"/>
      <c r="B12" s="13"/>
      <c r="C12" s="13"/>
      <c r="D12" s="15"/>
      <c r="E12" s="14"/>
      <c r="F12" s="14"/>
      <c r="G12" s="15"/>
      <c r="H12" s="14"/>
      <c r="I12" s="21" t="str">
        <f aca="true">IF(A12="","",IF(OR(AND(F12&lt;&gt;"",F12&lt;TODAY()),AND(H12&lt;&gt;"",H12&lt;TODAY())),"EXPIRÉ — bloquer le paiement",IF(OR(AND(F12&lt;&gt;"",F12-TODAY()&lt;=30),AND(H12&lt;&gt;"",H12-TODAY()&lt;=30)),"Expire sous 30 jours","À jour")))</f>
        <v/>
      </c>
    </row>
    <row r="13" customFormat="false" ht="15" hidden="false" customHeight="false" outlineLevel="0" collapsed="false">
      <c r="A13" s="13"/>
      <c r="B13" s="13"/>
      <c r="C13" s="13"/>
      <c r="D13" s="15"/>
      <c r="E13" s="14"/>
      <c r="F13" s="14"/>
      <c r="G13" s="15"/>
      <c r="H13" s="14"/>
      <c r="I13" s="21" t="str">
        <f aca="true">IF(A13="","",IF(OR(AND(F13&lt;&gt;"",F13&lt;TODAY()),AND(H13&lt;&gt;"",H13&lt;TODAY())),"EXPIRÉ — bloquer le paiement",IF(OR(AND(F13&lt;&gt;"",F13-TODAY()&lt;=30),AND(H13&lt;&gt;"",H13-TODAY()&lt;=30)),"Expire sous 30 jours","À jour")))</f>
        <v/>
      </c>
    </row>
    <row r="14" customFormat="false" ht="15" hidden="false" customHeight="false" outlineLevel="0" collapsed="false">
      <c r="A14" s="13"/>
      <c r="B14" s="13"/>
      <c r="C14" s="13"/>
      <c r="D14" s="15"/>
      <c r="E14" s="14"/>
      <c r="F14" s="14"/>
      <c r="G14" s="15"/>
      <c r="H14" s="14"/>
      <c r="I14" s="21" t="str">
        <f aca="true">IF(A14="","",IF(OR(AND(F14&lt;&gt;"",F14&lt;TODAY()),AND(H14&lt;&gt;"",H14&lt;TODAY())),"EXPIRÉ — bloquer le paiement",IF(OR(AND(F14&lt;&gt;"",F14-TODAY()&lt;=30),AND(H14&lt;&gt;"",H14-TODAY()&lt;=30)),"Expire sous 30 jours","À jour")))</f>
        <v/>
      </c>
    </row>
    <row r="15" customFormat="false" ht="15" hidden="false" customHeight="false" outlineLevel="0" collapsed="false">
      <c r="A15" s="13"/>
      <c r="B15" s="13"/>
      <c r="C15" s="13"/>
      <c r="D15" s="15"/>
      <c r="E15" s="14"/>
      <c r="F15" s="14"/>
      <c r="G15" s="15"/>
      <c r="H15" s="14"/>
      <c r="I15" s="21" t="str">
        <f aca="true">IF(A15="","",IF(OR(AND(F15&lt;&gt;"",F15&lt;TODAY()),AND(H15&lt;&gt;"",H15&lt;TODAY())),"EXPIRÉ — bloquer le paiement",IF(OR(AND(F15&lt;&gt;"",F15-TODAY()&lt;=30),AND(H15&lt;&gt;"",H15-TODAY()&lt;=30)),"Expire sous 30 jours","À jour")))</f>
        <v/>
      </c>
    </row>
    <row r="16" customFormat="false" ht="15" hidden="false" customHeight="false" outlineLevel="0" collapsed="false">
      <c r="A16" s="13"/>
      <c r="B16" s="13"/>
      <c r="C16" s="13"/>
      <c r="D16" s="15"/>
      <c r="E16" s="14"/>
      <c r="F16" s="14"/>
      <c r="G16" s="15"/>
      <c r="H16" s="14"/>
      <c r="I16" s="21" t="str">
        <f aca="true">IF(A16="","",IF(OR(AND(F16&lt;&gt;"",F16&lt;TODAY()),AND(H16&lt;&gt;"",H16&lt;TODAY())),"EXPIRÉ — bloquer le paiement",IF(OR(AND(F16&lt;&gt;"",F16-TODAY()&lt;=30),AND(H16&lt;&gt;"",H16-TODAY()&lt;=30)),"Expire sous 30 jours","À jour")))</f>
        <v/>
      </c>
    </row>
    <row r="17" customFormat="false" ht="15" hidden="false" customHeight="false" outlineLevel="0" collapsed="false">
      <c r="A17" s="13"/>
      <c r="B17" s="13"/>
      <c r="C17" s="13"/>
      <c r="D17" s="15"/>
      <c r="E17" s="14"/>
      <c r="F17" s="14"/>
      <c r="G17" s="15"/>
      <c r="H17" s="14"/>
      <c r="I17" s="21" t="str">
        <f aca="true">IF(A17="","",IF(OR(AND(F17&lt;&gt;"",F17&lt;TODAY()),AND(H17&lt;&gt;"",H17&lt;TODAY())),"EXPIRÉ — bloquer le paiement",IF(OR(AND(F17&lt;&gt;"",F17-TODAY()&lt;=30),AND(H17&lt;&gt;"",H17-TODAY()&lt;=30)),"Expire sous 30 jours","À jour")))</f>
        <v/>
      </c>
    </row>
    <row r="18" customFormat="false" ht="15" hidden="false" customHeight="false" outlineLevel="0" collapsed="false">
      <c r="A18" s="13"/>
      <c r="B18" s="13"/>
      <c r="C18" s="13"/>
      <c r="D18" s="15"/>
      <c r="E18" s="14"/>
      <c r="F18" s="14"/>
      <c r="G18" s="15"/>
      <c r="H18" s="14"/>
      <c r="I18" s="21" t="str">
        <f aca="true">IF(A18="","",IF(OR(AND(F18&lt;&gt;"",F18&lt;TODAY()),AND(H18&lt;&gt;"",H18&lt;TODAY())),"EXPIRÉ — bloquer le paiement",IF(OR(AND(F18&lt;&gt;"",F18-TODAY()&lt;=30),AND(H18&lt;&gt;"",H18-TODAY()&lt;=30)),"Expire sous 30 jours","À jour")))</f>
        <v/>
      </c>
    </row>
    <row r="19" customFormat="false" ht="15" hidden="false" customHeight="false" outlineLevel="0" collapsed="false">
      <c r="A19" s="13"/>
      <c r="B19" s="13"/>
      <c r="C19" s="13"/>
      <c r="D19" s="15"/>
      <c r="E19" s="14"/>
      <c r="F19" s="14"/>
      <c r="G19" s="15"/>
      <c r="H19" s="14"/>
      <c r="I19" s="21" t="str">
        <f aca="true">IF(A19="","",IF(OR(AND(F19&lt;&gt;"",F19&lt;TODAY()),AND(H19&lt;&gt;"",H19&lt;TODAY())),"EXPIRÉ — bloquer le paiement",IF(OR(AND(F19&lt;&gt;"",F19-TODAY()&lt;=30),AND(H19&lt;&gt;"",H19-TODAY()&lt;=30)),"Expire sous 30 jours","À jour")))</f>
        <v/>
      </c>
    </row>
    <row r="20" customFormat="false" ht="15" hidden="false" customHeight="false" outlineLevel="0" collapsed="false">
      <c r="A20" s="13"/>
      <c r="B20" s="13"/>
      <c r="C20" s="13"/>
      <c r="D20" s="15"/>
      <c r="E20" s="14"/>
      <c r="F20" s="14"/>
      <c r="G20" s="15"/>
      <c r="H20" s="14"/>
      <c r="I20" s="21" t="str">
        <f aca="true">IF(A20="","",IF(OR(AND(F20&lt;&gt;"",F20&lt;TODAY()),AND(H20&lt;&gt;"",H20&lt;TODAY())),"EXPIRÉ — bloquer le paiement",IF(OR(AND(F20&lt;&gt;"",F20-TODAY()&lt;=30),AND(H20&lt;&gt;"",H20-TODAY()&lt;=30)),"Expire sous 30 jours","À jour")))</f>
        <v/>
      </c>
    </row>
    <row r="22" customFormat="false" ht="15" hidden="false" customHeight="false" outlineLevel="0" collapsed="false">
      <c r="A22" s="33" t="s">
        <v>136</v>
      </c>
    </row>
    <row r="23" customFormat="false" ht="27.75" hidden="false" customHeight="true" outlineLevel="0" collapsed="false">
      <c r="A23" s="11" t="s">
        <v>132</v>
      </c>
      <c r="B23" s="12" t="s">
        <v>137</v>
      </c>
      <c r="C23" s="12"/>
      <c r="D23" s="12"/>
      <c r="E23" s="12"/>
      <c r="F23" s="12"/>
      <c r="G23" s="12"/>
      <c r="H23" s="12"/>
      <c r="I23" s="12"/>
    </row>
    <row r="24" customFormat="false" ht="27.75" hidden="false" customHeight="true" outlineLevel="0" collapsed="false">
      <c r="A24" s="11" t="s">
        <v>138</v>
      </c>
      <c r="B24" s="12" t="s">
        <v>139</v>
      </c>
      <c r="C24" s="12"/>
      <c r="D24" s="12"/>
      <c r="E24" s="12"/>
      <c r="F24" s="12"/>
      <c r="G24" s="12"/>
      <c r="H24" s="12"/>
      <c r="I24" s="12"/>
    </row>
    <row r="25" customFormat="false" ht="27.75" hidden="false" customHeight="true" outlineLevel="0" collapsed="false">
      <c r="A25" s="11" t="s">
        <v>140</v>
      </c>
      <c r="B25" s="12" t="s">
        <v>141</v>
      </c>
      <c r="C25" s="12"/>
      <c r="D25" s="12"/>
      <c r="E25" s="12"/>
      <c r="F25" s="12"/>
      <c r="G25" s="12"/>
      <c r="H25" s="12"/>
      <c r="I25" s="12"/>
    </row>
    <row r="26" customFormat="false" ht="27.75" hidden="false" customHeight="true" outlineLevel="0" collapsed="false">
      <c r="A26" s="11" t="s">
        <v>142</v>
      </c>
      <c r="B26" s="12" t="s">
        <v>143</v>
      </c>
      <c r="C26" s="12"/>
      <c r="D26" s="12"/>
      <c r="E26" s="12"/>
      <c r="F26" s="12"/>
      <c r="G26" s="12"/>
      <c r="H26" s="12"/>
      <c r="I26" s="12"/>
    </row>
    <row r="28" customFormat="false" ht="15" hidden="false" customHeight="false" outlineLevel="0" collapsed="false">
      <c r="A28" s="23" t="s">
        <v>144</v>
      </c>
    </row>
  </sheetData>
  <mergeCells count="4">
    <mergeCell ref="B23:I23"/>
    <mergeCell ref="B24:I24"/>
    <mergeCell ref="B25:I25"/>
    <mergeCell ref="B26:I26"/>
  </mergeCells>
  <dataValidations count="1">
    <dataValidation allowBlank="true" errorStyle="stop" operator="between" showDropDown="false" showErrorMessage="false" showInputMessage="false" sqref="B5:B20" type="list">
      <formula1>"France,Belgique,Suisse,Québec"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6"/>
    <col collapsed="false" customWidth="true" hidden="false" outlineLevel="0" max="3" min="3" style="0" width="20"/>
  </cols>
  <sheetData>
    <row r="1" customFormat="false" ht="18.55" hidden="false" customHeight="false" outlineLevel="0" collapsed="false">
      <c r="A1" s="8" t="s">
        <v>145</v>
      </c>
    </row>
    <row r="2" customFormat="false" ht="15" hidden="false" customHeight="false" outlineLevel="0" collapsed="false">
      <c r="A2" s="9" t="s">
        <v>146</v>
      </c>
    </row>
    <row r="4" customFormat="false" ht="30" hidden="false" customHeight="true" outlineLevel="0" collapsed="false">
      <c r="A4" s="10" t="s">
        <v>147</v>
      </c>
      <c r="B4" s="10" t="s">
        <v>148</v>
      </c>
      <c r="C4" s="10" t="s">
        <v>149</v>
      </c>
    </row>
    <row r="5" customFormat="false" ht="45.75" hidden="false" customHeight="true" outlineLevel="0" collapsed="false">
      <c r="A5" s="30" t="s">
        <v>150</v>
      </c>
      <c r="B5" s="12" t="s">
        <v>151</v>
      </c>
      <c r="C5" s="19" t="n">
        <v>420</v>
      </c>
    </row>
    <row r="6" customFormat="false" ht="45.75" hidden="false" customHeight="true" outlineLevel="0" collapsed="false">
      <c r="A6" s="30" t="s">
        <v>152</v>
      </c>
      <c r="B6" s="12" t="s">
        <v>153</v>
      </c>
      <c r="C6" s="19" t="n">
        <v>850</v>
      </c>
    </row>
    <row r="7" customFormat="false" ht="45.75" hidden="false" customHeight="true" outlineLevel="0" collapsed="false">
      <c r="A7" s="30" t="s">
        <v>154</v>
      </c>
      <c r="B7" s="12" t="s">
        <v>155</v>
      </c>
      <c r="C7" s="19" t="n">
        <v>1350</v>
      </c>
    </row>
    <row r="8" customFormat="false" ht="15" hidden="false" customHeight="false" outlineLevel="0" collapsed="false">
      <c r="A8" s="11" t="s">
        <v>156</v>
      </c>
      <c r="C8" s="20" t="n">
        <f aca="false">C6-C5</f>
        <v>430</v>
      </c>
    </row>
    <row r="9" customFormat="false" ht="15" hidden="false" customHeight="false" outlineLevel="0" collapsed="false">
      <c r="A9" s="11" t="s">
        <v>157</v>
      </c>
      <c r="C9" s="20" t="n">
        <f aca="false">C7-C6</f>
        <v>500</v>
      </c>
    </row>
    <row r="10" customFormat="false" ht="15" hidden="false" customHeight="false" outlineLevel="0" collapsed="false">
      <c r="A10" s="11" t="s">
        <v>158</v>
      </c>
      <c r="C10" s="28" t="n">
        <f aca="false">C6*12*10</f>
        <v>102000</v>
      </c>
    </row>
    <row r="11" customFormat="false" ht="15" hidden="false" customHeight="false" outlineLevel="0" collapsed="false">
      <c r="B11" s="23" t="s">
        <v>159</v>
      </c>
    </row>
    <row r="13" customFormat="false" ht="15" hidden="false" customHeight="false" outlineLevel="0" collapsed="false">
      <c r="A13" s="33" t="s">
        <v>160</v>
      </c>
    </row>
    <row r="14" customFormat="false" ht="31.5" hidden="false" customHeight="true" outlineLevel="0" collapsed="false">
      <c r="A14" s="30" t="s">
        <v>161</v>
      </c>
      <c r="B14" s="12" t="s">
        <v>162</v>
      </c>
      <c r="C14" s="17"/>
    </row>
    <row r="15" customFormat="false" ht="31.5" hidden="false" customHeight="true" outlineLevel="0" collapsed="false">
      <c r="A15" s="30" t="s">
        <v>163</v>
      </c>
      <c r="B15" s="12" t="s">
        <v>164</v>
      </c>
      <c r="C15" s="17"/>
    </row>
    <row r="16" customFormat="false" ht="31.5" hidden="false" customHeight="true" outlineLevel="0" collapsed="false">
      <c r="A16" s="30" t="s">
        <v>165</v>
      </c>
      <c r="B16" s="12" t="s">
        <v>166</v>
      </c>
      <c r="C16" s="17"/>
    </row>
    <row r="17" customFormat="false" ht="31.5" hidden="false" customHeight="true" outlineLevel="0" collapsed="false">
      <c r="A17" s="30" t="s">
        <v>167</v>
      </c>
      <c r="B17" s="12" t="s">
        <v>168</v>
      </c>
      <c r="C17" s="17"/>
    </row>
    <row r="18" customFormat="false" ht="31.5" hidden="false" customHeight="true" outlineLevel="0" collapsed="false">
      <c r="A18" s="30" t="s">
        <v>169</v>
      </c>
      <c r="B18" s="12" t="s">
        <v>170</v>
      </c>
      <c r="C18" s="17"/>
    </row>
    <row r="19" customFormat="false" ht="31.5" hidden="false" customHeight="true" outlineLevel="0" collapsed="false">
      <c r="A19" s="30" t="s">
        <v>171</v>
      </c>
      <c r="B19" s="12" t="s">
        <v>172</v>
      </c>
      <c r="C19" s="17"/>
    </row>
    <row r="20" customFormat="false" ht="31.5" hidden="false" customHeight="true" outlineLevel="0" collapsed="false">
      <c r="A20" s="30" t="s">
        <v>173</v>
      </c>
      <c r="B20" s="12" t="s">
        <v>174</v>
      </c>
      <c r="C20" s="17"/>
    </row>
    <row r="21" customFormat="false" ht="31.5" hidden="false" customHeight="true" outlineLevel="0" collapsed="false">
      <c r="A21" s="30" t="s">
        <v>175</v>
      </c>
      <c r="B21" s="12" t="s">
        <v>176</v>
      </c>
      <c r="C21" s="17"/>
    </row>
    <row r="22" customFormat="false" ht="31.5" hidden="false" customHeight="true" outlineLevel="0" collapsed="false">
      <c r="A22" s="30" t="s">
        <v>177</v>
      </c>
      <c r="B22" s="12" t="s">
        <v>178</v>
      </c>
      <c r="C22" s="17"/>
    </row>
    <row r="23" customFormat="false" ht="31.5" hidden="false" customHeight="true" outlineLevel="0" collapsed="false">
      <c r="A23" s="30" t="s">
        <v>179</v>
      </c>
      <c r="B23" s="12" t="s">
        <v>180</v>
      </c>
      <c r="C23" s="17"/>
    </row>
    <row r="24" customFormat="false" ht="31.5" hidden="false" customHeight="true" outlineLevel="0" collapsed="false">
      <c r="A24" s="30" t="s">
        <v>181</v>
      </c>
      <c r="B24" s="12" t="s">
        <v>182</v>
      </c>
      <c r="C24" s="1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2026-09-12T05:10:00Z</dcterms:created>
  <dc:creator>openpyxl</dc:creator>
  <dc:description/>
  <dc:language>en-US</dc:language>
  <cp:lastModifiedBy/>
  <dcterms:modified xsi:type="dcterms:W3CDTF">2026-09-12T05:10:00Z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